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1"/>
  </bookViews>
  <sheets>
    <sheet name="Отчет за 1 пол. 2016 г " sheetId="1" r:id="rId1"/>
    <sheet name="Отчет за 1 пол. 2016 г  (2)" sheetId="2" r:id="rId2"/>
  </sheets>
  <definedNames>
    <definedName name="_xlnm.Print_Titles" localSheetId="0">'Отчет за 1 пол. 2016 г '!$4:$6</definedName>
    <definedName name="_xlnm.Print_Titles" localSheetId="1">'Отчет за 1 пол. 2016 г  (2)'!$4:$6</definedName>
  </definedNames>
  <calcPr fullCalcOnLoad="1"/>
</workbook>
</file>

<file path=xl/sharedStrings.xml><?xml version="1.0" encoding="utf-8"?>
<sst xmlns="http://schemas.openxmlformats.org/spreadsheetml/2006/main" count="795" uniqueCount="310">
  <si>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</si>
  <si>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</si>
  <si>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</si>
  <si>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</si>
  <si>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16.1</t>
  </si>
  <si>
    <t>16.2</t>
  </si>
  <si>
    <t xml:space="preserve">Предоставление субсидий общеобразовательным организациям на организацию школьного питания 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</si>
  <si>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</si>
  <si>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Развитие системы поддержки одаренных детей и талантливой молодежи</t>
  </si>
  <si>
    <t>Предоставление субсидий на проведение образовательными учреждениями  дополнительного образования муниципальных массовых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</si>
  <si>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образовательных учреждений  дополнительного образования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эколого-биологической, технической, военно-патриотической направленностей 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</si>
  <si>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</si>
  <si>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Формирование здоровьесберегающих и безопасных условий организации образовательного процесса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</si>
  <si>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</si>
  <si>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 xml:space="preserve">Организация работ по перемещению, хранению бесхозяйных автотранспортных средств </t>
  </si>
  <si>
    <t>Проведение лекций, бесед  профилактического характера для молодежи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</si>
  <si>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</si>
  <si>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 (работ, услуг)</t>
  </si>
  <si>
    <t>Организация и проведение молодежных  конкурсов, фестивалей, смотров, турниров, праздников, акций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</si>
  <si>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</si>
  <si>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</si>
  <si>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</si>
  <si>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</si>
  <si>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</si>
  <si>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</si>
  <si>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</si>
  <si>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</si>
  <si>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</si>
  <si>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</si>
  <si>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</si>
  <si>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</si>
  <si>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</si>
  <si>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</si>
  <si>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</si>
  <si>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</si>
  <si>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</si>
  <si>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</si>
  <si>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</si>
  <si>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</si>
  <si>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</si>
  <si>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</si>
  <si>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</si>
  <si>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</si>
  <si>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</si>
  <si>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</si>
  <si>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</si>
  <si>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</si>
  <si>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</si>
  <si>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</si>
  <si>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</si>
  <si>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</si>
  <si>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</si>
  <si>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</si>
  <si>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</si>
  <si>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</si>
  <si>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</si>
  <si>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</si>
  <si>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</si>
  <si>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</si>
  <si>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</si>
  <si>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</si>
  <si>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</si>
  <si>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</si>
  <si>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</si>
  <si>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</si>
  <si>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</si>
  <si>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</si>
  <si>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</si>
  <si>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</si>
  <si>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</si>
  <si>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</si>
  <si>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</si>
  <si>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</si>
  <si>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</si>
  <si>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</si>
  <si>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</si>
  <si>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</si>
  <si>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5.2</t>
  </si>
  <si>
    <t>2.3</t>
  </si>
  <si>
    <t>2.4</t>
  </si>
  <si>
    <t>Отсыпка песком</t>
  </si>
  <si>
    <t>26</t>
  </si>
  <si>
    <t>Пляж "Колибри" (7500 кв.м.)</t>
  </si>
  <si>
    <t>№  п./п.</t>
  </si>
  <si>
    <t>Е.Б. Соловьева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</si>
  <si>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</si>
  <si>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 xml:space="preserve">Создание и поддержание в работоспособном состоянии системы централизованного оповещения округа </t>
  </si>
  <si>
    <t>27</t>
  </si>
  <si>
    <t>Поставка и транспортировка природного газа для Мемориального комплекса «Вечный огонь»</t>
  </si>
  <si>
    <t xml:space="preserve"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(УК)
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</si>
  <si>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</si>
  <si>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</si>
  <si>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</si>
  <si>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</si>
  <si>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</si>
  <si>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</si>
  <si>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</si>
  <si>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 xml:space="preserve">Предоставление молодым семьям социальных выплат в форме свидетельств на приобретение жилья 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</si>
  <si>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</si>
  <si>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</si>
  <si>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</si>
  <si>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</si>
  <si>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</si>
  <si>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Приобретение медицинских аптечек, средств гигиены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</si>
  <si>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</si>
  <si>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</si>
  <si>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</si>
  <si>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</si>
  <si>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</si>
  <si>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</si>
  <si>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</si>
  <si>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</si>
  <si>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 xml:space="preserve">«Разграничение государственной собственности на землю и обустройство земель» на 2014-2016 годы (УИО) 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</si>
  <si>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 </t>
  </si>
  <si>
    <t>9</t>
  </si>
  <si>
    <t>Устройство противопожарных разрывов около поселка Бижеляк, железнодорожный разъезд, поселка Татыш, железнодорожная станция, деревни Селезни, поселка Метлино, поселка Новогорный</t>
  </si>
  <si>
    <t>«Развитие муниципальной службы в Озерском городском округе Челябинской области» на 2014 - 2016 годы (ОКиМС)</t>
  </si>
  <si>
    <t>«Социальная поддержка населения Озерского городского округа» на 2014 год и плановый период 2015 - 2016 гг. (УСЗН)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</si>
  <si>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</si>
  <si>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</si>
  <si>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</si>
  <si>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</si>
  <si>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</si>
  <si>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</si>
  <si>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</si>
  <si>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</si>
  <si>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</si>
  <si>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</si>
  <si>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Поддержка и развитие образовательных учреждений</t>
  </si>
  <si>
    <t>Поддержка и развитие профессионального мастерства педагогических работников</t>
  </si>
  <si>
    <t>Предоставление субсидий на оказание единовременной материальной помощи молодым специалистам образовательных учреждений</t>
  </si>
  <si>
    <t xml:space="preserve">Предоставление субсидий на проведение муниципального конкурса «Педагог года» 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</si>
  <si>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</si>
  <si>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</si>
  <si>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 xml:space="preserve">Предоставление субсидий на организацию отдыха детей в летних оздоровительных лагерях «Орленок», «Звездочка», «Отважных», отправку детей в трудовой лагерь «Приморский» </t>
  </si>
  <si>
    <t>Предоставление субсидий на организацию отдыха детей в летнем оздоровительном лагере «МБСЛШ им. Ю.А. Гагарина»</t>
  </si>
  <si>
    <t>Предоставление субсидий на организацию оздоровительных лагерей с дневным пребыванием детей на базе общеобразовательных учреждений</t>
  </si>
  <si>
    <t>Предоставление субсидий на организацию временных рабочих мест для подростков и молодежи, в том числе для детей из группы  риска (находящихся в трудной жизненной ситуации)</t>
  </si>
  <si>
    <t>Предоставление субсидий на организацию летнего отдыха одаренных детей и подростков с выездом в другие районы Челябинской области и субъекты РФ</t>
  </si>
  <si>
    <t>Проведение лабораторных исследований компонентов окружающей среды</t>
  </si>
  <si>
    <t xml:space="preserve">Предоставление субсидий на развитие материально-технической базы дошкольных образовательных учреждений, развитие предметных лабораторий 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</si>
  <si>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(УФКиС)</t>
  </si>
  <si>
    <t>Проведение конференции педагогических работников городского округа</t>
  </si>
  <si>
    <t>Повышение квалификации по программе 72 и более часов</t>
  </si>
  <si>
    <t xml:space="preserve">Повышение квалификации на краткосрочных курсах </t>
  </si>
  <si>
    <t>Строительство теплосети ДУ-400 мм по ул.Строительной в г. Озерске</t>
  </si>
  <si>
    <t>Капитальный ремонт и реконструкция сетей наружного освещения на территории Озерского городского округа</t>
  </si>
  <si>
    <t>Устройство отвода ливневых сточных вод с территории в районе старого кладбища по ул.Октябрьской в г. Озерске (ПИР, СМР)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</si>
  <si>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</si>
  <si>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Изготовление листовок, памяток по тематике противодействия экстремизму. (МКУК «ЦБС»)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</si>
  <si>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(УК)</t>
  </si>
  <si>
    <t>Проведение лекций, бесед  профилактического характера для молодежи по способам  противодействия распространению ВИЧ-СПИД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</si>
  <si>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 (УКСиБ)</t>
  </si>
  <si>
    <t>"Сохранение и использование историко-культурного наследия Озерского городского округа" на 2014 год и плановый период 2015 - 2016 годов (УКСиБ)</t>
  </si>
  <si>
    <t>8.1</t>
  </si>
  <si>
    <t>8.2</t>
  </si>
  <si>
    <t>15.2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</si>
  <si>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</si>
  <si>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>Управление образования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</si>
  <si>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</si>
  <si>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</si>
  <si>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 xml:space="preserve">Предоставление субсидий субъектам малого и среднего предпринимательства на возмещение затрат на уплату процентов по кредитам </t>
  </si>
  <si>
    <t xml:space="preserve">Предоставление субсидий субъектам малого и среднего предпринимательства на возмещение затрат на уплату первого взноса (аванса) по договорам лизинга 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</si>
  <si>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 (в т.ч составление проектно-сметной документации и проведение экспертизы)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</si>
  <si>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пространство, аттестация компьютерного оборудования, Предоставление субсидий на оснащение (оборудование) пунктов проведения государственной итоговой аттестации обучающихся в форме единого государственного экзамена</t>
  </si>
  <si>
    <t>Предоставление субсидии на иные цели  для проведения мероприятий по созданию условий в общеобразовательных организациях для инклюзивного образования детей-инвалидов</t>
  </si>
  <si>
    <t>Предоставление субсидий на обеспечение комплексной безопасности (в т.ч составление проектно-сметной документации по реконструкции детских пришкольных площадок, мероприятия по противопожарной защищенности)</t>
  </si>
  <si>
    <t>Развитие инфраструктуры и материально-технической базы Управления образования</t>
  </si>
  <si>
    <t xml:space="preserve">"Благоустройство Озерского городского округа" на 2014 год и на плановый период до 2015-2016 г.г. </t>
  </si>
  <si>
    <t xml:space="preserve">«Противодействие распространению ВИЧ-СПИД в Озерском городском округе» на 2015 год и на плановый период 2016-2017 годов (УФКиС)
</t>
  </si>
  <si>
    <t>«Организация летнего отдыха, оздоровления, занятости детей и подростков Озерского городского округа» на 2014 год и на плановый период до 2016 года (УО)</t>
  </si>
  <si>
    <t>"Оздоровление экологической обстановки на территории Озерского городского округа" на 2014 год и на плановый период до 2016 года (Администрация ОГО (Отдел охраны окружающей среды))</t>
  </si>
  <si>
    <t>10.1</t>
  </si>
  <si>
    <t>10.2</t>
  </si>
  <si>
    <t>14.1</t>
  </si>
  <si>
    <t>14.2</t>
  </si>
  <si>
    <t>14.3</t>
  </si>
  <si>
    <t>Строительство кабельной трассы 6кВт от ЦРП-3А до РП7 и от ЦРП-3А до точки врезки в районе технологического моста ул.Челябинская, г. Озерск Челябинской области, (ПИР)</t>
  </si>
  <si>
    <t>Строительство газопровода низкого давления от ГРПШ-13 по деревне Новая Теча, (ПИР)</t>
  </si>
  <si>
    <t>Городское  кладбище (2-я очередь) ул.Березовая, д.16,г.Озерск Челябинской области,( ПИР)</t>
  </si>
  <si>
    <t xml:space="preserve">Финансирование, утвержденное в программе                                                  на 2016 год (тыс.руб.)                                                </t>
  </si>
  <si>
    <t>Предоставление субсидий на возмещение затрат общественным организациям инвалидов, общественным организациям ветеранов (пенсионеров), связанных с осуществлением деятельности, направленной на решение социальных вопросов, в соответствии с уставными целями</t>
  </si>
  <si>
    <t>Предоставление субсидий на увеличение количества групп (создание дополнительных мест) в действующих детских садах за счет рационализации сети дошкольных образовательных учреждений, более полного использования проектной мощности зданий, реконструкции групповых помещений (приобретения оборудования, ремонт)</t>
  </si>
  <si>
    <t xml:space="preserve">Проведение мероприятий, направленных на осуществление мер по энергосбережению (установка оконных блоков из ПВХ) </t>
  </si>
  <si>
    <t xml:space="preserve">в том числе остатки финансирования 2015 года </t>
  </si>
  <si>
    <t>в том числе остатки финансирования 2015 года</t>
  </si>
  <si>
    <t>Обеспечение деятельности добровольной народной дружины «Озерская»</t>
  </si>
  <si>
    <t>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</t>
  </si>
  <si>
    <t>«Капитальный ремонт многоквартирных домов» на 2014 год и на плановый период до 2016 года» (УЖКХ)</t>
  </si>
  <si>
    <t>Капитальный ремонт канализационно-очистных сооружений по ул. Кызылташская, 11, г. Озерск Челябинской области, (ПИР)</t>
  </si>
  <si>
    <t>Реконструкция  теплосети от ТК-25/18 до ТК- 26/3 с реконструкцией тепловой камеры ТК-25/18, г. Озерск Челябинской области, (ПИР)</t>
  </si>
  <si>
    <t>Капитальный ремонт напорного коллектора Дy 700 мм в районе гаражей ВНИПИЭТ в г. Озерск Челябинской области</t>
  </si>
  <si>
    <t>Реконструкция Дворца спорта по ул.Кирова, 16 «А» в г.Озерске Челябинской области, (ПИР)</t>
  </si>
  <si>
    <t>Капитальный ремонт сетей  водоснабжения по ул. Ленина, мкр. Энергетик, поселок Новогорный</t>
  </si>
  <si>
    <t>Монтаж пожарной сигнализации и кабеля связи для выведения сигнала пожарной сигнализации на пульт, установленный на проходной МКУ «УКС ОГО» улица Кыштымская, 46</t>
  </si>
  <si>
    <t>Монтаж системы оповещения людей о пожаре МКУ «УКС ОГО» улица Кыштымская, 46</t>
  </si>
  <si>
    <t>Монтаж пожарной сигнализации Управление КС и Б администрации ОГО, улица Индустриальная, 3</t>
  </si>
  <si>
    <t xml:space="preserve">Монтаж системы АПС с выводом на центральный пульт МБДОУ ДС № 1
</t>
  </si>
  <si>
    <t>Монтаж системы оповещения МБДОУ ДС № 8</t>
  </si>
  <si>
    <t>Монтаж системы АПС с выводом на центральный пульт МБДОУ ДС№ 10</t>
  </si>
  <si>
    <t>Монтаж системы АПС с выводом на центральный пульт МБДОУ ДС ЦРР № 15</t>
  </si>
  <si>
    <t>Монтаж системы АПС с выводом на центральный пульт МБДОУ ДС № 26</t>
  </si>
  <si>
    <t>Монтаж системы АПС с выводом на центральный пульт МБДОУ ДС№ 27</t>
  </si>
  <si>
    <t>Монтаж системы АПС с выводом на центральный пульт МБДОУ ДС № 43</t>
  </si>
  <si>
    <t>Приобретение и монтаж оборудования КСЭОН, создание линий и каналов связи</t>
  </si>
  <si>
    <t>Проведение спартакиады по военно-прикладным видам спорта среди допризывной молодежи (МБУ ДО «ДТДиМ»)</t>
  </si>
  <si>
    <t>Администрация ОГО (Служба по делам молодежи)</t>
  </si>
  <si>
    <t>12.1</t>
  </si>
  <si>
    <t>12.2</t>
  </si>
  <si>
    <t>Субсидия на организацию участия молодежи Озерского городского округа, творческих коллективов в мероприятиях областного и Российского уровня (МБСЛШ им. Ю.А. Гагарина)</t>
  </si>
  <si>
    <t>12.3</t>
  </si>
  <si>
    <t>Субсидия на проведение городского праздника «День молодежи» (МБУ «КДЦ»)</t>
  </si>
  <si>
    <t>Субсидия на проведение городского мероприятия «Фестиваль сельской молодежи» (МБУ ДК «Синегорье»)</t>
  </si>
  <si>
    <t>Субсидия на проведение городского мероприятия «День студента» (МБУ «КДЦ»)</t>
  </si>
  <si>
    <t xml:space="preserve">«Молодежь Озерска» на 2014 год и на плановый период до 2016 года </t>
  </si>
  <si>
    <t>Реконструкция здания под детский сад по ул. Музрукова, 26 «А», г. Озерск Челябинской области, в т. ч. ПИР</t>
  </si>
  <si>
    <t>Установка счетного устройства на газоснабжение мемориала «Вечный огонь»</t>
  </si>
  <si>
    <t>Капитальный ремонт и ремонт дворовых территорий многоквартирных домов, проездов к дворовым территориям многоквартирных домов Озерского городского округа</t>
  </si>
  <si>
    <t>Обустройство пешеходного перехода в районе МБОУ СОШ № 24 по ул. Лермонтова, 19 (устройство пешеходных ограждений, светофоров типа Т.7)</t>
  </si>
  <si>
    <t>Обустройство пешеходного перехода в районе МБОУ СОШ № 27 по ул. Горная, 10 (устройство светофоров типа Т.7)</t>
  </si>
  <si>
    <t>Обустройство пешеходного перехода в районе МБСКОУ СКОШ № 29 по ул Музрукова, 34 (устройство искусственных неровностей, пешеходных ограждений, светофоров типа Т.7, дублирующих дорожных знаков 5.19.1/5.19.2 на флуоресцентной пленке желто-зеленого цвета)</t>
  </si>
  <si>
    <t>Обустройство пешеходного перехода в районе МБОУ СОШ  № 30  по ул. Советская, 44 (устройство искусственных неровностей, светофоров типа Т.7)</t>
  </si>
  <si>
    <t>Обустройство пешеходного перехода в районе МБОУ СОШ № 32  по ул. Герцена, 13 в (устройство искусственных неровностей, пешеходных ограждений, светофоров типа Т.7)</t>
  </si>
  <si>
    <t>Обустройство пешеходного перехода районе  МБСКОУ «Школа-интернат № 37» по ул. Музрукова, 32 в (устройство пешеходных ограждений, светофоров типа Т.7)</t>
  </si>
  <si>
    <t>1.8</t>
  </si>
  <si>
    <t>Обустройство пешеходного перехода в районе МБОУ «Лицей № 39» по ул. Уральская, 15 (устройство искусственных неровностей, пешеходных ограждений, светофоров типа Т.7)</t>
  </si>
  <si>
    <t>1.9</t>
  </si>
  <si>
    <t>Обустройство пешеходного перехода в районе МБОУ СОШ № 41 (начальные классы) по ул.8 Марта, 6  пос. Новогорный (устройство пешеходных ограждений, светофоров типа Т.7)</t>
  </si>
  <si>
    <t>1.10</t>
  </si>
  <si>
    <t xml:space="preserve">Обустройство пешеходного перехода в районе МБУ «Дом-интернат для умственно отсталых детей» по  ул. Блюхера, 6 (устройство искусственных неровностей, пешеходных ограждений, светофоров типа Т.7)            </t>
  </si>
  <si>
    <t>1.11</t>
  </si>
  <si>
    <t>Обустройство пешеходного перехода по ул. Дзержинского, 53 (устройство искусственных неровностей, пешеходных ограждений, светофоров типа Т.7,  дублирующих дорожных знаков 5.19.1 на флуоресцентной пленке желто-зеленого цвета)</t>
  </si>
  <si>
    <t>1.12</t>
  </si>
  <si>
    <t>Обустройство пешеходного перехода по пр. Карла Маркса, 8 (устройство искусственных неровностей, пешеходных ограждений, светофоров типа Т.7, дублирующих дорожных знаков 5.19.1/5.19.2 на флуоресцентной пленке желто-зеленого цвета)</t>
  </si>
  <si>
    <t>1.13</t>
  </si>
  <si>
    <t>Обустройство пешеходного перехода по пр. Карла Маркса, 20 (устройство искусственных неровностей, пешеходных ограждений, светофоров типа Т.7, дублирующих дорожных знаков 5.19.1/5.19.2 на флуоресцентной пленке желто-зеленого цвета)</t>
  </si>
  <si>
    <t>1.14</t>
  </si>
  <si>
    <t>Устройство регулируемого пешеходного перехода в районе МБОУ СОШ № 22  по ул. Южная, 15 (устройство искусственных неровностей, пешеходных ограждений, светофоров типа Т.7, дорожных знаков 5.19.1/5.19.2 на флуоресцентной пленке желто-зеленого цвета)</t>
  </si>
  <si>
    <t>1.15</t>
  </si>
  <si>
    <t>Устройство регулируемого пешеходного перехода в районе МБОУ СОШ № 25 по ул. Матросова, 12 (устройство искусственных неровностей, пешеходных ограждений, светофоров типа Т.7, дорожных знаков 5.19.1/5.19.2 на флуоресцентной пленке желто-зеленого цвета)</t>
  </si>
  <si>
    <t>1.16</t>
  </si>
  <si>
    <t>Устройство регулируемого пешеходного перехода на перекрестке ул. Менделеева и ул. Свердлова в районе МБОУ СОШ № 32  (устройство искусственных неровностей, пешеходных ограждений, светофоров типа Т.7, дорожных знаков 5.19.1/5.19.2 на флуоресцентной пленке желто-зеленого цвета)</t>
  </si>
  <si>
    <t>1.17</t>
  </si>
  <si>
    <t>Устройство  регулируемого пешеходного перехода в районе МБОУ СОШ № 35 по ул. Центральная пос. Метлино (устройство пешеходных ограждений, светофоров типа Т.7, дорожных знаков 5.19.1/5.19.2 на флуоресцентной пленке желто-зеленого цвета)</t>
  </si>
  <si>
    <t>1.18</t>
  </si>
  <si>
    <t>Установка дублирующих дорожных знаков 5.19.1 на флуоресцентной пленке желто-зеленого цвета</t>
  </si>
  <si>
    <t xml:space="preserve">«Повышение безопасности дорожного движения на территории Озерского городского округа» на 2014 - 2016 годы (УКСиБ)  </t>
  </si>
  <si>
    <t>15.1</t>
  </si>
  <si>
    <t>Устройство контейнерной площадки для сбора мусора по ул. Уральская,7</t>
  </si>
  <si>
    <t>"Капитальный ремонт учреждений социальной сферы" Озерского городского округа на 2014 - 2016 годы (УЖКХ (МУ "Социальная сфера"))</t>
  </si>
  <si>
    <t>Ремонт фасада здания ул. Уральская,3</t>
  </si>
  <si>
    <t>Ремонт фасада здания ул. ул. Мендлеева,10</t>
  </si>
  <si>
    <t>Предоставление субсидий на организацию экскурсий, походов, сплавов, экспедиций, учебно-тренировочных сборов  с детьми и подростками. Организация работы археологической, геологической  и поисковой экспедиций</t>
  </si>
  <si>
    <t xml:space="preserve">Предоставление субсидий на организацию отдыха воспитанников МБОУ «Детский дом» в загородных лагерях </t>
  </si>
  <si>
    <t>Внесение изменений в Генеральный план Озерского городского округа</t>
  </si>
  <si>
    <t>Замена прямого и обратного трубопровода отопления на первом этаже в зрительном зале МБУ ДК «Синегорье»</t>
  </si>
  <si>
    <t>Замена ламп накаливания на светодиодные в здании МБУ ДК «Синегорье»</t>
  </si>
  <si>
    <t>Частичный ремонт системы отопления в здании МБОУ ДОД «ДМШ № 2»</t>
  </si>
  <si>
    <t>Замена окон на стеклопакеты в читальном зале МКУК «ЦБС»</t>
  </si>
  <si>
    <t>Замена водосчетчиков в здании МБОУ ДОД «ДШИ»</t>
  </si>
  <si>
    <t>Установка системы видеонаблюдения здания МБУК ОТДиК "Наш дом"</t>
  </si>
  <si>
    <t>Подпрограмма "Мероприятия по переселению граждан из жилищного фонда, признанного непригодным для проживания" (УИО)</t>
  </si>
  <si>
    <t>Приобретение благоустроенных жилых помещений для переселения граждан из аварийного жилищного фонда, выплата выкупной стоимости собственникам</t>
  </si>
  <si>
    <t>21</t>
  </si>
  <si>
    <t>22</t>
  </si>
  <si>
    <t>23</t>
  </si>
  <si>
    <t>«Доступное и комфортное жилье - гражданам России» в Озерском городском округе» на 2014 - 2017 годы - всего, в т.ч. по подпрограммам:</t>
  </si>
  <si>
    <t>в том числе остатки финансирования по переходящим объектам с 2015 года</t>
  </si>
  <si>
    <t>Ликвидация несанкционированных свалок на территории Озерского городского округа</t>
  </si>
  <si>
    <t>Размещение в средствах массовой информации статей о мероприятиях, проводимых в рамках противодействия экстремизму (МКУК «ЦБС»)</t>
  </si>
  <si>
    <t>Завершение восстановления коллектора Ду 700 мм, по адресу: ул. Дзержинского 35 (капитальный ремонт), в т. ч. ПИР</t>
  </si>
  <si>
    <t xml:space="preserve">за 1 полугодие 2016 года </t>
  </si>
  <si>
    <t>Предоставление субсидии юридическим и физическим лицам, индивидуальным предпринимателям на возмещение затрат на выполнение мероприятий, направленных на профилактику терроризма на территории Озерского городского округа</t>
  </si>
  <si>
    <t xml:space="preserve">Администрация ОГО </t>
  </si>
  <si>
    <t>25.1</t>
  </si>
  <si>
    <t>25.2</t>
  </si>
  <si>
    <t>Предоставление субсидии на иные цели (МБОУ «СОШ №41») на выполнение мероприятий в рамках проведения крупномасштабных тактико-специальных учений по пресечению террористического акта на объекте топливно-энергетического комплекса, расположенного на территории Озерского городского округа</t>
  </si>
  <si>
    <t>25.3</t>
  </si>
  <si>
    <t>Предоставление субсидии на иные цели (МБУ «КДЦ») на выполнение мероприятий в рамках проведения крупномасштабных тактико-специальных учений по пресечению террористического акта на объекте топливно-энергетического комплекса, расположенного на территории Озерского городского округа</t>
  </si>
  <si>
    <t>"Профилактика терроризма, минимизация и (или) ликвидация последствий проявлений терроризма на территории  Озерского городского округа"</t>
  </si>
  <si>
    <t>Капитальный ремонт улицы Челябинская от проспекта Ленина до улицы Космонавтов в г. Озерске Челябинской области</t>
  </si>
  <si>
    <t>Капитальный ремонт улицы Челябинская от проспекта Ленина до улицы Космонавтов в г. Озерске Челябинской области (от ПК 10+25 ДО пк 12+92)</t>
  </si>
  <si>
    <t>Капитальный ремонт Татышского шоссе  от первого ж/д переезда до пос. Татыш, в т. ч. ПИР</t>
  </si>
  <si>
    <t>Капитальный ремонт Метлинского шоссе, в том числе ПИР</t>
  </si>
  <si>
    <t>Капитальный ремонт проспекта Ленина по Кыштымский перекресток в г. Озерске Челябинской области</t>
  </si>
  <si>
    <t>Реконструкция котельной в п.Метлино (ПИР),Озерского городского округа Челябинской обл.</t>
  </si>
  <si>
    <t>Капитальный ремонт ул. Мира от ПК 5+10 до ПК 14+14 и ул. Заводская (ПИР)</t>
  </si>
  <si>
    <t>Капитальный ремонт сетей теплоснабжения между камерами переключения ТК-2 по ул. Ленина и ТК-6 по ул.Энергетиков пос. Новогорный</t>
  </si>
  <si>
    <t>1.19</t>
  </si>
  <si>
    <t>Обустройство пешеходных переходов,ПИР</t>
  </si>
  <si>
    <t>Вырубка старовозрастных, больных и аварийных деревьев на территории Озерского городского округа</t>
  </si>
  <si>
    <t>16.3</t>
  </si>
  <si>
    <t>Управление имущественных отношений</t>
  </si>
  <si>
    <t>Приобретение в муниципальную собственность прицепной подметально¬-уборочной машины элеваторного типа с увлажнением убираемой поверхности и прямой погрузкой смета по транспортеру в кузов буксирующего самосвала</t>
  </si>
  <si>
    <t>Поощрение обучающихся значком отличия Управления образования, награждение грамотами обучающихся, участвовавших в олимпиадах (победитель, призер)</t>
  </si>
  <si>
    <t>Предоставление субсидии на иные цели на создание условий для занятий физической культурой и спортом в общеобразовательных организациях, расположенных в сельской местности (ремонт спортзала)</t>
  </si>
  <si>
    <t>Субсидия на организацию и проведение мероприятий с детьми и молодежью</t>
  </si>
  <si>
    <t>«Профилактика преступлений и правонарушений на территории Озерского городского округа» на 2015 год и на плановый период 2016 и 2017 годов (Администрация ОГО)</t>
  </si>
  <si>
    <t>Капитальный ремонт кровли (квлючая восстановление фасада) МБДОУ ДС "Родничок" Челябинская обл. г.Озерск,п.Новогорный, ул. Советская,2а</t>
  </si>
  <si>
    <t>И.о. начальника Управления экономики</t>
  </si>
  <si>
    <t>М.А. Истомина</t>
  </si>
  <si>
    <t>Изготовление листовок, памяток по тематике противодействия экстремизму (МКУК «ЦБС»)</t>
  </si>
  <si>
    <t>8.3</t>
  </si>
  <si>
    <t>Монтаж системы АПС с выводом на центральный пульт МБДОУ ДС № 1</t>
  </si>
  <si>
    <t>9.1</t>
  </si>
  <si>
    <t>9.2</t>
  </si>
  <si>
    <t>9.3</t>
  </si>
  <si>
    <t>11.1</t>
  </si>
  <si>
    <t>11.2</t>
  </si>
  <si>
    <t>15.3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</si>
</sst>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#,##0.000000"/>
    <numFmt numFmtId="185" formatCode="#,##0.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8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24" borderId="11" xfId="54" applyFont="1" applyFill="1" applyBorder="1" applyAlignment="1">
      <alignment horizontal="center" vertical="center"/>
      <protection/>
    </xf>
    <xf numFmtId="49" fontId="6" fillId="24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76" fontId="9" fillId="24" borderId="19" xfId="0" applyNumberFormat="1" applyFont="1" applyFill="1" applyBorder="1" applyAlignment="1">
      <alignment horizontal="center" vertical="center"/>
    </xf>
    <xf numFmtId="176" fontId="9" fillId="24" borderId="20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176" fontId="6" fillId="24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26" xfId="54" applyNumberFormat="1" applyFont="1" applyFill="1" applyBorder="1" applyAlignment="1">
      <alignment horizontal="center" vertical="center" wrapText="1"/>
      <protection/>
    </xf>
    <xf numFmtId="176" fontId="6" fillId="24" borderId="27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24" borderId="28" xfId="54" applyFont="1" applyFill="1" applyBorder="1" applyAlignment="1">
      <alignment horizontal="center" vertical="center"/>
      <protection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25" xfId="54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176" fontId="9" fillId="24" borderId="25" xfId="5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6" fontId="12" fillId="24" borderId="29" xfId="0" applyNumberFormat="1" applyFont="1" applyFill="1" applyBorder="1" applyAlignment="1">
      <alignment horizontal="center" vertical="center" wrapText="1"/>
    </xf>
    <xf numFmtId="176" fontId="12" fillId="24" borderId="30" xfId="54" applyNumberFormat="1" applyFont="1" applyFill="1" applyBorder="1" applyAlignment="1">
      <alignment horizontal="center" vertical="center" wrapText="1"/>
      <protection/>
    </xf>
    <xf numFmtId="176" fontId="12" fillId="24" borderId="26" xfId="54" applyNumberFormat="1" applyFont="1" applyFill="1" applyBorder="1" applyAlignment="1">
      <alignment horizontal="center" vertical="center" wrapText="1"/>
      <protection/>
    </xf>
    <xf numFmtId="176" fontId="9" fillId="24" borderId="19" xfId="54" applyNumberFormat="1" applyFont="1" applyFill="1" applyBorder="1" applyAlignment="1">
      <alignment horizontal="center" vertical="center" wrapText="1"/>
      <protection/>
    </xf>
    <xf numFmtId="176" fontId="9" fillId="24" borderId="20" xfId="54" applyNumberFormat="1" applyFont="1" applyFill="1" applyBorder="1" applyAlignment="1">
      <alignment horizontal="center" vertical="center" wrapText="1"/>
      <protection/>
    </xf>
    <xf numFmtId="176" fontId="6" fillId="24" borderId="29" xfId="0" applyNumberFormat="1" applyFont="1" applyFill="1" applyBorder="1" applyAlignment="1">
      <alignment horizontal="center" vertical="center" wrapText="1"/>
    </xf>
    <xf numFmtId="176" fontId="6" fillId="24" borderId="31" xfId="0" applyNumberFormat="1" applyFont="1" applyFill="1" applyBorder="1" applyAlignment="1">
      <alignment horizontal="center" vertical="center" wrapText="1"/>
    </xf>
    <xf numFmtId="176" fontId="12" fillId="24" borderId="29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32" xfId="54" applyNumberFormat="1" applyFont="1" applyFill="1" applyBorder="1" applyAlignment="1">
      <alignment horizontal="center" vertical="center" wrapText="1"/>
      <protection/>
    </xf>
    <xf numFmtId="176" fontId="12" fillId="24" borderId="22" xfId="54" applyNumberFormat="1" applyFont="1" applyFill="1" applyBorder="1" applyAlignment="1">
      <alignment horizontal="center" vertical="center" wrapText="1"/>
      <protection/>
    </xf>
    <xf numFmtId="176" fontId="6" fillId="24" borderId="29" xfId="54" applyNumberFormat="1" applyFont="1" applyFill="1" applyBorder="1" applyAlignment="1">
      <alignment horizontal="center" vertical="center" wrapText="1"/>
      <protection/>
    </xf>
    <xf numFmtId="176" fontId="12" fillId="24" borderId="33" xfId="54" applyNumberFormat="1" applyFont="1" applyFill="1" applyBorder="1" applyAlignment="1">
      <alignment horizontal="center" vertical="center" wrapText="1"/>
      <protection/>
    </xf>
    <xf numFmtId="176" fontId="6" fillId="24" borderId="26" xfId="0" applyNumberFormat="1" applyFont="1" applyFill="1" applyBorder="1" applyAlignment="1">
      <alignment horizontal="center" vertical="center"/>
    </xf>
    <xf numFmtId="176" fontId="9" fillId="24" borderId="34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6" fillId="24" borderId="16" xfId="0" applyNumberFormat="1" applyFont="1" applyFill="1" applyBorder="1" applyAlignment="1">
      <alignment horizontal="center" vertical="center"/>
    </xf>
    <xf numFmtId="176" fontId="6" fillId="24" borderId="35" xfId="0" applyNumberFormat="1" applyFont="1" applyFill="1" applyBorder="1" applyAlignment="1">
      <alignment horizontal="center" vertical="center"/>
    </xf>
    <xf numFmtId="176" fontId="6" fillId="24" borderId="21" xfId="0" applyNumberFormat="1" applyFont="1" applyFill="1" applyBorder="1" applyAlignment="1">
      <alignment horizontal="center" vertical="center"/>
    </xf>
    <xf numFmtId="176" fontId="6" fillId="24" borderId="29" xfId="0" applyNumberFormat="1" applyFont="1" applyFill="1" applyBorder="1" applyAlignment="1">
      <alignment horizontal="center" vertical="center"/>
    </xf>
    <xf numFmtId="176" fontId="6" fillId="24" borderId="36" xfId="0" applyNumberFormat="1" applyFont="1" applyFill="1" applyBorder="1" applyAlignment="1">
      <alignment horizontal="center" vertical="center"/>
    </xf>
    <xf numFmtId="176" fontId="6" fillId="24" borderId="37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 wrapText="1"/>
    </xf>
    <xf numFmtId="176" fontId="6" fillId="24" borderId="27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/>
    </xf>
    <xf numFmtId="176" fontId="6" fillId="24" borderId="26" xfId="0" applyNumberFormat="1" applyFont="1" applyFill="1" applyBorder="1" applyAlignment="1">
      <alignment horizontal="center" vertical="center" wrapText="1"/>
    </xf>
    <xf numFmtId="176" fontId="6" fillId="24" borderId="26" xfId="54" applyNumberFormat="1" applyFont="1" applyFill="1" applyBorder="1" applyAlignment="1">
      <alignment horizontal="center" vertical="center"/>
      <protection/>
    </xf>
    <xf numFmtId="176" fontId="6" fillId="24" borderId="25" xfId="0" applyNumberFormat="1" applyFont="1" applyFill="1" applyBorder="1" applyAlignment="1">
      <alignment horizontal="center" vertical="center" wrapText="1"/>
    </xf>
    <xf numFmtId="176" fontId="9" fillId="24" borderId="19" xfId="0" applyNumberFormat="1" applyFont="1" applyFill="1" applyBorder="1" applyAlignment="1">
      <alignment horizontal="center" vertical="center" wrapText="1"/>
    </xf>
    <xf numFmtId="176" fontId="9" fillId="24" borderId="20" xfId="0" applyNumberFormat="1" applyFont="1" applyFill="1" applyBorder="1" applyAlignment="1">
      <alignment horizontal="center" vertical="center" wrapText="1"/>
    </xf>
    <xf numFmtId="176" fontId="9" fillId="24" borderId="34" xfId="0" applyNumberFormat="1" applyFont="1" applyFill="1" applyBorder="1" applyAlignment="1">
      <alignment horizontal="center" vertical="center" wrapText="1"/>
    </xf>
    <xf numFmtId="176" fontId="6" fillId="24" borderId="21" xfId="0" applyNumberFormat="1" applyFont="1" applyFill="1" applyBorder="1" applyAlignment="1">
      <alignment horizontal="center" vertical="center" wrapText="1"/>
    </xf>
    <xf numFmtId="176" fontId="6" fillId="24" borderId="22" xfId="0" applyNumberFormat="1" applyFont="1" applyFill="1" applyBorder="1" applyAlignment="1">
      <alignment horizontal="center" vertical="center" wrapText="1"/>
    </xf>
    <xf numFmtId="176" fontId="6" fillId="24" borderId="22" xfId="54" applyNumberFormat="1" applyFont="1" applyFill="1" applyBorder="1" applyAlignment="1">
      <alignment horizontal="center" vertical="center"/>
      <protection/>
    </xf>
    <xf numFmtId="176" fontId="6" fillId="24" borderId="33" xfId="0" applyNumberFormat="1" applyFont="1" applyFill="1" applyBorder="1" applyAlignment="1">
      <alignment horizontal="center" vertical="center" wrapText="1"/>
    </xf>
    <xf numFmtId="176" fontId="6" fillId="24" borderId="36" xfId="0" applyNumberFormat="1" applyFont="1" applyFill="1" applyBorder="1" applyAlignment="1">
      <alignment horizontal="center" vertical="center" wrapText="1"/>
    </xf>
    <xf numFmtId="176" fontId="6" fillId="24" borderId="36" xfId="54" applyNumberFormat="1" applyFont="1" applyFill="1" applyBorder="1" applyAlignment="1">
      <alignment horizontal="center" vertical="center"/>
      <protection/>
    </xf>
    <xf numFmtId="176" fontId="6" fillId="24" borderId="37" xfId="0" applyNumberFormat="1" applyFont="1" applyFill="1" applyBorder="1" applyAlignment="1">
      <alignment horizontal="center" vertical="center" wrapText="1"/>
    </xf>
    <xf numFmtId="176" fontId="9" fillId="24" borderId="39" xfId="0" applyNumberFormat="1" applyFont="1" applyFill="1" applyBorder="1" applyAlignment="1">
      <alignment horizontal="center" vertical="center" wrapText="1"/>
    </xf>
    <xf numFmtId="176" fontId="9" fillId="24" borderId="40" xfId="0" applyNumberFormat="1" applyFont="1" applyFill="1" applyBorder="1" applyAlignment="1">
      <alignment horizontal="center" vertical="center" wrapText="1"/>
    </xf>
    <xf numFmtId="176" fontId="6" fillId="24" borderId="32" xfId="0" applyNumberFormat="1" applyFont="1" applyFill="1" applyBorder="1" applyAlignment="1">
      <alignment horizontal="center" vertical="center" wrapText="1"/>
    </xf>
    <xf numFmtId="176" fontId="6" fillId="24" borderId="41" xfId="0" applyNumberFormat="1" applyFont="1" applyFill="1" applyBorder="1" applyAlignment="1">
      <alignment horizontal="center" vertical="center" wrapText="1"/>
    </xf>
    <xf numFmtId="176" fontId="6" fillId="24" borderId="42" xfId="0" applyNumberFormat="1" applyFont="1" applyFill="1" applyBorder="1" applyAlignment="1">
      <alignment horizontal="center" vertical="center" wrapText="1"/>
    </xf>
    <xf numFmtId="176" fontId="6" fillId="24" borderId="43" xfId="0" applyNumberFormat="1" applyFont="1" applyFill="1" applyBorder="1" applyAlignment="1">
      <alignment horizontal="center" vertical="center" wrapText="1"/>
    </xf>
    <xf numFmtId="176" fontId="6" fillId="24" borderId="44" xfId="0" applyNumberFormat="1" applyFont="1" applyFill="1" applyBorder="1" applyAlignment="1">
      <alignment horizontal="center" vertical="center" wrapText="1"/>
    </xf>
    <xf numFmtId="176" fontId="11" fillId="24" borderId="26" xfId="0" applyNumberFormat="1" applyFont="1" applyFill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11" fillId="24" borderId="29" xfId="0" applyNumberFormat="1" applyFont="1" applyFill="1" applyBorder="1" applyAlignment="1">
      <alignment horizontal="center" vertical="center"/>
    </xf>
    <xf numFmtId="176" fontId="11" fillId="24" borderId="30" xfId="0" applyNumberFormat="1" applyFont="1" applyFill="1" applyBorder="1" applyAlignment="1">
      <alignment horizontal="center" vertical="center"/>
    </xf>
    <xf numFmtId="176" fontId="6" fillId="24" borderId="45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/>
    </xf>
    <xf numFmtId="176" fontId="11" fillId="24" borderId="27" xfId="0" applyNumberFormat="1" applyFont="1" applyFill="1" applyBorder="1" applyAlignment="1">
      <alignment horizontal="center" vertical="center"/>
    </xf>
    <xf numFmtId="176" fontId="11" fillId="24" borderId="27" xfId="0" applyNumberFormat="1" applyFont="1" applyFill="1" applyBorder="1" applyAlignment="1">
      <alignment horizontal="center" vertical="center" wrapText="1"/>
    </xf>
    <xf numFmtId="176" fontId="11" fillId="24" borderId="41" xfId="0" applyNumberFormat="1" applyFont="1" applyFill="1" applyBorder="1" applyAlignment="1">
      <alignment horizontal="center" vertical="center" wrapText="1"/>
    </xf>
    <xf numFmtId="176" fontId="6" fillId="24" borderId="33" xfId="0" applyNumberFormat="1" applyFont="1" applyFill="1" applyBorder="1" applyAlignment="1">
      <alignment horizontal="center" vertical="center"/>
    </xf>
    <xf numFmtId="176" fontId="9" fillId="24" borderId="25" xfId="0" applyNumberFormat="1" applyFont="1" applyFill="1" applyBorder="1" applyAlignment="1">
      <alignment horizontal="center" vertical="center"/>
    </xf>
    <xf numFmtId="176" fontId="6" fillId="24" borderId="20" xfId="0" applyNumberFormat="1" applyFont="1" applyFill="1" applyBorder="1" applyAlignment="1">
      <alignment horizontal="center" vertical="center"/>
    </xf>
    <xf numFmtId="176" fontId="6" fillId="24" borderId="3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2" xfId="0" applyNumberFormat="1" applyFont="1" applyFill="1" applyBorder="1" applyAlignment="1">
      <alignment horizontal="center" vertical="center"/>
    </xf>
    <xf numFmtId="176" fontId="11" fillId="24" borderId="26" xfId="0" applyNumberFormat="1" applyFont="1" applyFill="1" applyBorder="1" applyAlignment="1">
      <alignment horizontal="center" vertical="center" wrapText="1"/>
    </xf>
    <xf numFmtId="176" fontId="6" fillId="24" borderId="46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/>
    </xf>
    <xf numFmtId="176" fontId="6" fillId="24" borderId="30" xfId="54" applyNumberFormat="1" applyFont="1" applyFill="1" applyBorder="1" applyAlignment="1">
      <alignment horizontal="center" vertical="center" wrapText="1"/>
      <protection/>
    </xf>
    <xf numFmtId="176" fontId="11" fillId="24" borderId="29" xfId="0" applyNumberFormat="1" applyFont="1" applyFill="1" applyBorder="1" applyAlignment="1">
      <alignment horizontal="center" vertical="center" wrapText="1"/>
    </xf>
    <xf numFmtId="176" fontId="12" fillId="24" borderId="26" xfId="0" applyNumberFormat="1" applyFont="1" applyFill="1" applyBorder="1" applyAlignment="1">
      <alignment horizontal="center" vertical="center" wrapText="1"/>
    </xf>
    <xf numFmtId="176" fontId="12" fillId="24" borderId="32" xfId="0" applyNumberFormat="1" applyFont="1" applyFill="1" applyBorder="1" applyAlignment="1">
      <alignment horizontal="center" vertical="center"/>
    </xf>
    <xf numFmtId="176" fontId="9" fillId="24" borderId="48" xfId="0" applyNumberFormat="1" applyFont="1" applyFill="1" applyBorder="1" applyAlignment="1">
      <alignment horizontal="center" vertical="center"/>
    </xf>
    <xf numFmtId="176" fontId="12" fillId="24" borderId="22" xfId="0" applyNumberFormat="1" applyFont="1" applyFill="1" applyBorder="1" applyAlignment="1">
      <alignment horizontal="center" vertical="center"/>
    </xf>
    <xf numFmtId="176" fontId="9" fillId="24" borderId="33" xfId="0" applyNumberFormat="1" applyFont="1" applyFill="1" applyBorder="1" applyAlignment="1">
      <alignment horizontal="center" vertical="center"/>
    </xf>
    <xf numFmtId="176" fontId="9" fillId="24" borderId="26" xfId="0" applyNumberFormat="1" applyFont="1" applyFill="1" applyBorder="1" applyAlignment="1">
      <alignment horizontal="center" vertical="center"/>
    </xf>
    <xf numFmtId="176" fontId="12" fillId="24" borderId="29" xfId="0" applyNumberFormat="1" applyFont="1" applyFill="1" applyBorder="1" applyAlignment="1">
      <alignment horizontal="center" vertical="center"/>
    </xf>
    <xf numFmtId="176" fontId="12" fillId="24" borderId="26" xfId="0" applyNumberFormat="1" applyFont="1" applyFill="1" applyBorder="1" applyAlignment="1">
      <alignment horizontal="center" vertical="center"/>
    </xf>
    <xf numFmtId="176" fontId="6" fillId="24" borderId="49" xfId="0" applyNumberFormat="1" applyFont="1" applyFill="1" applyBorder="1" applyAlignment="1">
      <alignment horizontal="center" vertical="center" wrapText="1"/>
    </xf>
    <xf numFmtId="176" fontId="9" fillId="24" borderId="34" xfId="54" applyNumberFormat="1" applyFont="1" applyFill="1" applyBorder="1" applyAlignment="1">
      <alignment horizontal="center" vertical="center" wrapText="1"/>
      <protection/>
    </xf>
    <xf numFmtId="176" fontId="6" fillId="24" borderId="21" xfId="54" applyNumberFormat="1" applyFont="1" applyFill="1" applyBorder="1" applyAlignment="1">
      <alignment horizontal="center" vertical="center" wrapText="1"/>
      <protection/>
    </xf>
    <xf numFmtId="176" fontId="12" fillId="24" borderId="25" xfId="54" applyNumberFormat="1" applyFont="1" applyFill="1" applyBorder="1" applyAlignment="1">
      <alignment horizontal="center" vertical="center" wrapText="1"/>
      <protection/>
    </xf>
    <xf numFmtId="176" fontId="6" fillId="24" borderId="38" xfId="54" applyNumberFormat="1" applyFont="1" applyFill="1" applyBorder="1" applyAlignment="1">
      <alignment horizontal="center" vertical="center" wrapText="1"/>
      <protection/>
    </xf>
    <xf numFmtId="176" fontId="6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37" xfId="54" applyNumberFormat="1" applyFont="1" applyFill="1" applyBorder="1" applyAlignment="1">
      <alignment horizontal="center" vertical="center" wrapText="1"/>
      <protection/>
    </xf>
    <xf numFmtId="176" fontId="9" fillId="24" borderId="39" xfId="0" applyNumberFormat="1" applyFont="1" applyFill="1" applyBorder="1" applyAlignment="1">
      <alignment horizontal="center" vertical="center"/>
    </xf>
    <xf numFmtId="176" fontId="9" fillId="24" borderId="30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/>
    </xf>
    <xf numFmtId="176" fontId="12" fillId="24" borderId="27" xfId="0" applyNumberFormat="1" applyFont="1" applyFill="1" applyBorder="1" applyAlignment="1">
      <alignment horizontal="center" vertical="center"/>
    </xf>
    <xf numFmtId="176" fontId="6" fillId="24" borderId="50" xfId="0" applyNumberFormat="1" applyFont="1" applyFill="1" applyBorder="1" applyAlignment="1">
      <alignment horizontal="center" vertical="center" wrapText="1"/>
    </xf>
    <xf numFmtId="176" fontId="6" fillId="24" borderId="16" xfId="0" applyNumberFormat="1" applyFont="1" applyFill="1" applyBorder="1" applyAlignment="1">
      <alignment horizontal="center" vertical="center" wrapText="1"/>
    </xf>
    <xf numFmtId="176" fontId="12" fillId="24" borderId="25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/>
    </xf>
    <xf numFmtId="176" fontId="12" fillId="24" borderId="30" xfId="0" applyNumberFormat="1" applyFont="1" applyFill="1" applyBorder="1" applyAlignment="1">
      <alignment horizontal="center" vertical="center"/>
    </xf>
    <xf numFmtId="176" fontId="9" fillId="24" borderId="51" xfId="0" applyNumberFormat="1" applyFont="1" applyFill="1" applyBorder="1" applyAlignment="1">
      <alignment horizontal="center" vertical="center" wrapText="1"/>
    </xf>
    <xf numFmtId="176" fontId="9" fillId="24" borderId="52" xfId="0" applyNumberFormat="1" applyFont="1" applyFill="1" applyBorder="1" applyAlignment="1">
      <alignment horizontal="center" vertical="center"/>
    </xf>
    <xf numFmtId="176" fontId="9" fillId="24" borderId="53" xfId="0" applyNumberFormat="1" applyFont="1" applyFill="1" applyBorder="1" applyAlignment="1">
      <alignment horizontal="center" vertical="center"/>
    </xf>
    <xf numFmtId="176" fontId="9" fillId="24" borderId="52" xfId="0" applyNumberFormat="1" applyFont="1" applyFill="1" applyBorder="1" applyAlignment="1">
      <alignment horizontal="center" vertical="center" wrapText="1"/>
    </xf>
    <xf numFmtId="176" fontId="6" fillId="24" borderId="54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 wrapText="1"/>
    </xf>
    <xf numFmtId="176" fontId="6" fillId="24" borderId="5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 wrapText="1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 wrapText="1"/>
    </xf>
    <xf numFmtId="176" fontId="6" fillId="0" borderId="26" xfId="54" applyNumberFormat="1" applyFont="1" applyFill="1" applyBorder="1" applyAlignment="1">
      <alignment horizontal="center" vertical="center" wrapText="1"/>
      <protection/>
    </xf>
    <xf numFmtId="176" fontId="9" fillId="0" borderId="19" xfId="54" applyNumberFormat="1" applyFont="1" applyFill="1" applyBorder="1" applyAlignment="1">
      <alignment horizontal="center" vertical="center" wrapText="1"/>
      <protection/>
    </xf>
    <xf numFmtId="176" fontId="9" fillId="0" borderId="20" xfId="54" applyNumberFormat="1" applyFont="1" applyFill="1" applyBorder="1" applyAlignment="1">
      <alignment horizontal="center" vertical="center" wrapText="1"/>
      <protection/>
    </xf>
    <xf numFmtId="176" fontId="12" fillId="0" borderId="32" xfId="54" applyNumberFormat="1" applyFont="1" applyFill="1" applyBorder="1" applyAlignment="1">
      <alignment horizontal="center" vertical="center" wrapText="1"/>
      <protection/>
    </xf>
    <xf numFmtId="176" fontId="12" fillId="0" borderId="22" xfId="54" applyNumberFormat="1" applyFont="1" applyFill="1" applyBorder="1" applyAlignment="1">
      <alignment horizontal="center" vertical="center" wrapText="1"/>
      <protection/>
    </xf>
    <xf numFmtId="176" fontId="6" fillId="0" borderId="29" xfId="54" applyNumberFormat="1" applyFont="1" applyFill="1" applyBorder="1" applyAlignment="1">
      <alignment horizontal="center" vertical="center" wrapText="1"/>
      <protection/>
    </xf>
    <xf numFmtId="176" fontId="9" fillId="0" borderId="34" xfId="54" applyNumberFormat="1" applyFont="1" applyFill="1" applyBorder="1" applyAlignment="1">
      <alignment horizontal="center" vertical="center" wrapText="1"/>
      <protection/>
    </xf>
    <xf numFmtId="176" fontId="6" fillId="0" borderId="51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center" vertical="center" wrapText="1"/>
    </xf>
    <xf numFmtId="176" fontId="6" fillId="24" borderId="56" xfId="0" applyNumberFormat="1" applyFont="1" applyFill="1" applyBorder="1" applyAlignment="1">
      <alignment horizontal="center" vertical="center"/>
    </xf>
    <xf numFmtId="176" fontId="12" fillId="24" borderId="22" xfId="0" applyNumberFormat="1" applyFont="1" applyFill="1" applyBorder="1" applyAlignment="1">
      <alignment horizontal="center" vertical="center" wrapText="1"/>
    </xf>
    <xf numFmtId="176" fontId="6" fillId="24" borderId="45" xfId="0" applyNumberFormat="1" applyFont="1" applyFill="1" applyBorder="1" applyAlignment="1">
      <alignment horizontal="center" vertical="center" wrapText="1"/>
    </xf>
    <xf numFmtId="176" fontId="6" fillId="24" borderId="57" xfId="0" applyNumberFormat="1" applyFont="1" applyFill="1" applyBorder="1" applyAlignment="1">
      <alignment horizontal="center" vertical="center" wrapText="1"/>
    </xf>
    <xf numFmtId="176" fontId="6" fillId="24" borderId="58" xfId="0" applyNumberFormat="1" applyFont="1" applyFill="1" applyBorder="1" applyAlignment="1">
      <alignment horizontal="center" vertical="center" wrapText="1"/>
    </xf>
    <xf numFmtId="176" fontId="11" fillId="24" borderId="30" xfId="0" applyNumberFormat="1" applyFont="1" applyFill="1" applyBorder="1" applyAlignment="1">
      <alignment horizontal="center" vertical="center" wrapText="1"/>
    </xf>
    <xf numFmtId="176" fontId="9" fillId="24" borderId="59" xfId="0" applyNumberFormat="1" applyFont="1" applyFill="1" applyBorder="1" applyAlignment="1">
      <alignment horizontal="center" vertical="center" wrapText="1"/>
    </xf>
    <xf numFmtId="176" fontId="6" fillId="24" borderId="0" xfId="0" applyNumberFormat="1" applyFont="1" applyFill="1" applyBorder="1" applyAlignment="1">
      <alignment horizontal="center" vertical="center"/>
    </xf>
    <xf numFmtId="176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76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0" fontId="6" fillId="0" borderId="60" xfId="0" applyFont="1" applyFill="1" applyBorder="1" applyAlignment="1">
      <alignment horizontal="center" vertical="center" wrapText="1"/>
    </xf>
    <xf numFmtId="4" fontId="9" fillId="24" borderId="34" xfId="0" applyNumberFormat="1" applyFont="1" applyFill="1" applyBorder="1" applyAlignment="1">
      <alignment horizontal="center" vertical="center"/>
    </xf>
    <xf numFmtId="4" fontId="6" fillId="24" borderId="45" xfId="0" applyNumberFormat="1" applyFont="1" applyFill="1" applyBorder="1" applyAlignment="1">
      <alignment horizontal="center" vertical="center" wrapText="1"/>
    </xf>
    <xf numFmtId="4" fontId="6" fillId="24" borderId="30" xfId="0" applyNumberFormat="1" applyFont="1" applyFill="1" applyBorder="1" applyAlignment="1">
      <alignment horizontal="center" vertical="center" wrapText="1"/>
    </xf>
    <xf numFmtId="4" fontId="6" fillId="24" borderId="26" xfId="0" applyNumberFormat="1" applyFont="1" applyFill="1" applyBorder="1" applyAlignment="1">
      <alignment horizontal="center" vertical="center" wrapText="1"/>
    </xf>
    <xf numFmtId="4" fontId="6" fillId="24" borderId="34" xfId="0" applyNumberFormat="1" applyFont="1" applyFill="1" applyBorder="1" applyAlignment="1">
      <alignment horizontal="center" vertical="center" wrapText="1"/>
    </xf>
    <xf numFmtId="4" fontId="6" fillId="24" borderId="48" xfId="0" applyNumberFormat="1" applyFont="1" applyFill="1" applyBorder="1" applyAlignment="1">
      <alignment horizontal="center" vertical="center" wrapText="1"/>
    </xf>
    <xf numFmtId="4" fontId="9" fillId="24" borderId="59" xfId="0" applyNumberFormat="1" applyFont="1" applyFill="1" applyBorder="1" applyAlignment="1">
      <alignment horizontal="center" vertical="center" wrapText="1"/>
    </xf>
    <xf numFmtId="4" fontId="9" fillId="24" borderId="57" xfId="0" applyNumberFormat="1" applyFont="1" applyFill="1" applyBorder="1" applyAlignment="1">
      <alignment horizontal="center" vertical="center" wrapText="1"/>
    </xf>
    <xf numFmtId="176" fontId="11" fillId="24" borderId="48" xfId="0" applyNumberFormat="1" applyFont="1" applyFill="1" applyBorder="1" applyAlignment="1">
      <alignment horizontal="center" vertical="center"/>
    </xf>
    <xf numFmtId="4" fontId="11" fillId="24" borderId="48" xfId="54" applyNumberFormat="1" applyFont="1" applyFill="1" applyBorder="1" applyAlignment="1">
      <alignment horizontal="center" vertical="center" wrapText="1"/>
      <protection/>
    </xf>
    <xf numFmtId="4" fontId="6" fillId="24" borderId="30" xfId="0" applyNumberFormat="1" applyFont="1" applyFill="1" applyBorder="1" applyAlignment="1">
      <alignment horizontal="center" vertical="center"/>
    </xf>
    <xf numFmtId="4" fontId="6" fillId="24" borderId="55" xfId="0" applyNumberFormat="1" applyFont="1" applyFill="1" applyBorder="1" applyAlignment="1">
      <alignment horizontal="center" vertical="center"/>
    </xf>
    <xf numFmtId="4" fontId="6" fillId="24" borderId="34" xfId="0" applyNumberFormat="1" applyFont="1" applyFill="1" applyBorder="1" applyAlignment="1">
      <alignment horizontal="center" vertical="center"/>
    </xf>
    <xf numFmtId="4" fontId="6" fillId="24" borderId="48" xfId="0" applyNumberFormat="1" applyFont="1" applyFill="1" applyBorder="1" applyAlignment="1">
      <alignment horizontal="center" vertical="center"/>
    </xf>
    <xf numFmtId="4" fontId="6" fillId="24" borderId="45" xfId="0" applyNumberFormat="1" applyFont="1" applyFill="1" applyBorder="1" applyAlignment="1">
      <alignment horizontal="center" vertical="center"/>
    </xf>
    <xf numFmtId="4" fontId="6" fillId="24" borderId="34" xfId="54" applyNumberFormat="1" applyFont="1" applyFill="1" applyBorder="1" applyAlignment="1">
      <alignment horizontal="center" vertical="center" wrapText="1"/>
      <protection/>
    </xf>
    <xf numFmtId="176" fontId="9" fillId="24" borderId="30" xfId="54" applyNumberFormat="1" applyFont="1" applyFill="1" applyBorder="1" applyAlignment="1">
      <alignment horizontal="center" vertical="center" wrapText="1"/>
      <protection/>
    </xf>
    <xf numFmtId="4" fontId="9" fillId="24" borderId="48" xfId="0" applyNumberFormat="1" applyFont="1" applyFill="1" applyBorder="1" applyAlignment="1">
      <alignment horizontal="center" vertical="center"/>
    </xf>
    <xf numFmtId="4" fontId="9" fillId="24" borderId="30" xfId="0" applyNumberFormat="1" applyFont="1" applyFill="1" applyBorder="1" applyAlignment="1">
      <alignment horizontal="center" vertical="center"/>
    </xf>
    <xf numFmtId="4" fontId="6" fillId="24" borderId="60" xfId="0" applyNumberFormat="1" applyFont="1" applyFill="1" applyBorder="1" applyAlignment="1">
      <alignment horizontal="center" vertical="center"/>
    </xf>
    <xf numFmtId="4" fontId="6" fillId="24" borderId="53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6" fillId="24" borderId="36" xfId="0" applyNumberFormat="1" applyFont="1" applyFill="1" applyBorder="1" applyAlignment="1">
      <alignment horizontal="center" vertical="center" wrapText="1"/>
    </xf>
    <xf numFmtId="4" fontId="9" fillId="24" borderId="2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76" fontId="6" fillId="24" borderId="48" xfId="0" applyNumberFormat="1" applyFont="1" applyFill="1" applyBorder="1" applyAlignment="1">
      <alignment horizontal="center" vertical="center" wrapText="1"/>
    </xf>
    <xf numFmtId="176" fontId="12" fillId="24" borderId="48" xfId="54" applyNumberFormat="1" applyFont="1" applyFill="1" applyBorder="1" applyAlignment="1">
      <alignment horizontal="center" vertical="center" wrapText="1"/>
      <protection/>
    </xf>
    <xf numFmtId="176" fontId="6" fillId="24" borderId="34" xfId="54" applyNumberFormat="1" applyFont="1" applyFill="1" applyBorder="1" applyAlignment="1">
      <alignment horizontal="center" vertical="center" wrapText="1"/>
      <protection/>
    </xf>
    <xf numFmtId="176" fontId="6" fillId="24" borderId="48" xfId="0" applyNumberFormat="1" applyFont="1" applyFill="1" applyBorder="1" applyAlignment="1">
      <alignment horizontal="center" vertical="center"/>
    </xf>
    <xf numFmtId="176" fontId="6" fillId="24" borderId="60" xfId="0" applyNumberFormat="1" applyFont="1" applyFill="1" applyBorder="1" applyAlignment="1">
      <alignment horizontal="center" vertical="center"/>
    </xf>
    <xf numFmtId="183" fontId="9" fillId="24" borderId="34" xfId="0" applyNumberFormat="1" applyFont="1" applyFill="1" applyBorder="1" applyAlignment="1">
      <alignment horizontal="center" vertical="center"/>
    </xf>
    <xf numFmtId="183" fontId="9" fillId="24" borderId="21" xfId="0" applyNumberFormat="1" applyFont="1" applyFill="1" applyBorder="1" applyAlignment="1">
      <alignment horizontal="center" vertical="center"/>
    </xf>
    <xf numFmtId="183" fontId="11" fillId="24" borderId="37" xfId="0" applyNumberFormat="1" applyFont="1" applyFill="1" applyBorder="1" applyAlignment="1">
      <alignment horizontal="center" vertical="center"/>
    </xf>
    <xf numFmtId="176" fontId="6" fillId="24" borderId="63" xfId="0" applyNumberFormat="1" applyFont="1" applyFill="1" applyBorder="1" applyAlignment="1">
      <alignment horizontal="center" vertical="center" wrapText="1"/>
    </xf>
    <xf numFmtId="183" fontId="9" fillId="24" borderId="54" xfId="0" applyNumberFormat="1" applyFont="1" applyFill="1" applyBorder="1" applyAlignment="1">
      <alignment horizontal="center" vertical="center"/>
    </xf>
    <xf numFmtId="183" fontId="12" fillId="24" borderId="33" xfId="0" applyNumberFormat="1" applyFont="1" applyFill="1" applyBorder="1" applyAlignment="1">
      <alignment horizontal="center" vertical="center"/>
    </xf>
    <xf numFmtId="183" fontId="12" fillId="24" borderId="25" xfId="0" applyNumberFormat="1" applyFont="1" applyFill="1" applyBorder="1" applyAlignment="1">
      <alignment horizontal="center" vertical="center"/>
    </xf>
    <xf numFmtId="183" fontId="12" fillId="24" borderId="37" xfId="0" applyNumberFormat="1" applyFont="1" applyFill="1" applyBorder="1" applyAlignment="1">
      <alignment horizontal="center" vertical="center"/>
    </xf>
    <xf numFmtId="49" fontId="12" fillId="0" borderId="11" xfId="54" applyNumberFormat="1" applyFont="1" applyBorder="1" applyAlignment="1">
      <alignment horizontal="center" vertical="center" wrapText="1"/>
      <protection/>
    </xf>
    <xf numFmtId="176" fontId="6" fillId="24" borderId="5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183" fontId="6" fillId="24" borderId="33" xfId="0" applyNumberFormat="1" applyFont="1" applyFill="1" applyBorder="1" applyAlignment="1">
      <alignment horizontal="center" vertical="center"/>
    </xf>
    <xf numFmtId="183" fontId="6" fillId="24" borderId="37" xfId="0" applyNumberFormat="1" applyFont="1" applyFill="1" applyBorder="1" applyAlignment="1">
      <alignment horizontal="center" vertical="center"/>
    </xf>
    <xf numFmtId="183" fontId="6" fillId="24" borderId="25" xfId="0" applyNumberFormat="1" applyFont="1" applyFill="1" applyBorder="1" applyAlignment="1">
      <alignment horizontal="center" vertical="center"/>
    </xf>
    <xf numFmtId="183" fontId="11" fillId="24" borderId="33" xfId="0" applyNumberFormat="1" applyFont="1" applyFill="1" applyBorder="1" applyAlignment="1">
      <alignment horizontal="center" vertical="center"/>
    </xf>
    <xf numFmtId="183" fontId="11" fillId="24" borderId="25" xfId="0" applyNumberFormat="1" applyFont="1" applyFill="1" applyBorder="1" applyAlignment="1">
      <alignment horizontal="center" vertical="center"/>
    </xf>
    <xf numFmtId="183" fontId="6" fillId="24" borderId="54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24" borderId="64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4" fontId="6" fillId="24" borderId="22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" fontId="6" fillId="24" borderId="3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176" fontId="6" fillId="0" borderId="6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/>
    </xf>
    <xf numFmtId="183" fontId="6" fillId="24" borderId="4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24" borderId="67" xfId="0" applyNumberFormat="1" applyFont="1" applyFill="1" applyBorder="1" applyAlignment="1">
      <alignment horizontal="center" vertical="center"/>
    </xf>
    <xf numFmtId="176" fontId="9" fillId="0" borderId="55" xfId="0" applyNumberFormat="1" applyFont="1" applyFill="1" applyBorder="1" applyAlignment="1">
      <alignment horizontal="center" vertical="center"/>
    </xf>
    <xf numFmtId="176" fontId="6" fillId="24" borderId="6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6" fontId="6" fillId="24" borderId="69" xfId="0" applyNumberFormat="1" applyFont="1" applyFill="1" applyBorder="1" applyAlignment="1">
      <alignment horizontal="center" vertical="center" wrapText="1"/>
    </xf>
    <xf numFmtId="176" fontId="6" fillId="24" borderId="70" xfId="0" applyNumberFormat="1" applyFont="1" applyFill="1" applyBorder="1" applyAlignment="1">
      <alignment horizontal="center" vertical="center" wrapText="1"/>
    </xf>
    <xf numFmtId="4" fontId="6" fillId="24" borderId="7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176" fontId="12" fillId="0" borderId="51" xfId="0" applyNumberFormat="1" applyFont="1" applyFill="1" applyBorder="1" applyAlignment="1">
      <alignment horizontal="center" vertical="center"/>
    </xf>
    <xf numFmtId="176" fontId="12" fillId="0" borderId="52" xfId="0" applyNumberFormat="1" applyFont="1" applyFill="1" applyBorder="1" applyAlignment="1">
      <alignment horizontal="center" vertical="center"/>
    </xf>
    <xf numFmtId="169" fontId="6" fillId="0" borderId="52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vertical="center" wrapText="1"/>
    </xf>
    <xf numFmtId="4" fontId="6" fillId="24" borderId="20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44" xfId="55" applyFont="1" applyFill="1" applyBorder="1" applyAlignment="1">
      <alignment vertical="center" wrapText="1"/>
      <protection/>
    </xf>
    <xf numFmtId="183" fontId="9" fillId="24" borderId="53" xfId="0" applyNumberFormat="1" applyFont="1" applyFill="1" applyBorder="1" applyAlignment="1">
      <alignment horizontal="center" vertical="center"/>
    </xf>
    <xf numFmtId="176" fontId="9" fillId="24" borderId="52" xfId="54" applyNumberFormat="1" applyFont="1" applyFill="1" applyBorder="1" applyAlignment="1">
      <alignment horizontal="center" vertical="center" wrapText="1"/>
      <protection/>
    </xf>
    <xf numFmtId="176" fontId="9" fillId="24" borderId="53" xfId="54" applyNumberFormat="1" applyFont="1" applyFill="1" applyBorder="1" applyAlignment="1">
      <alignment horizontal="center" vertical="center" wrapText="1"/>
      <protection/>
    </xf>
    <xf numFmtId="176" fontId="9" fillId="24" borderId="54" xfId="54" applyNumberFormat="1" applyFont="1" applyFill="1" applyBorder="1" applyAlignment="1">
      <alignment horizontal="center" vertical="center" wrapText="1"/>
      <protection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48" xfId="0" applyNumberFormat="1" applyFont="1" applyFill="1" applyBorder="1" applyAlignment="1">
      <alignment horizontal="center" vertical="center"/>
    </xf>
    <xf numFmtId="4" fontId="11" fillId="24" borderId="48" xfId="0" applyNumberFormat="1" applyFont="1" applyFill="1" applyBorder="1" applyAlignment="1">
      <alignment horizontal="center" vertical="center"/>
    </xf>
    <xf numFmtId="49" fontId="12" fillId="24" borderId="13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left" vertical="center" wrapText="1"/>
    </xf>
    <xf numFmtId="176" fontId="3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center"/>
    </xf>
    <xf numFmtId="176" fontId="12" fillId="24" borderId="73" xfId="0" applyNumberFormat="1" applyFont="1" applyFill="1" applyBorder="1" applyAlignment="1">
      <alignment horizontal="center" vertical="center"/>
    </xf>
    <xf numFmtId="176" fontId="6" fillId="24" borderId="74" xfId="0" applyNumberFormat="1" applyFont="1" applyFill="1" applyBorder="1" applyAlignment="1">
      <alignment horizontal="center" vertical="center" wrapText="1"/>
    </xf>
    <xf numFmtId="176" fontId="11" fillId="24" borderId="25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/>
    </xf>
    <xf numFmtId="176" fontId="9" fillId="0" borderId="75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76" fontId="6" fillId="24" borderId="47" xfId="54" applyNumberFormat="1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0" fontId="6" fillId="0" borderId="23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11" fillId="0" borderId="67" xfId="0" applyFont="1" applyFill="1" applyBorder="1" applyAlignment="1">
      <alignment vertical="center" wrapText="1"/>
    </xf>
    <xf numFmtId="0" fontId="7" fillId="24" borderId="23" xfId="54" applyFont="1" applyFill="1" applyBorder="1" applyAlignment="1">
      <alignment horizontal="center" vertical="center"/>
      <protection/>
    </xf>
    <xf numFmtId="176" fontId="9" fillId="0" borderId="53" xfId="0" applyNumberFormat="1" applyFont="1" applyFill="1" applyBorder="1" applyAlignment="1">
      <alignment horizontal="center" vertical="center" wrapText="1"/>
    </xf>
    <xf numFmtId="176" fontId="6" fillId="24" borderId="54" xfId="0" applyNumberFormat="1" applyFont="1" applyFill="1" applyBorder="1" applyAlignment="1">
      <alignment horizontal="center" vertical="center" wrapText="1"/>
    </xf>
    <xf numFmtId="176" fontId="9" fillId="24" borderId="53" xfId="0" applyNumberFormat="1" applyFont="1" applyFill="1" applyBorder="1" applyAlignment="1">
      <alignment vertical="center" wrapText="1"/>
    </xf>
    <xf numFmtId="4" fontId="6" fillId="24" borderId="53" xfId="0" applyNumberFormat="1" applyFont="1" applyFill="1" applyBorder="1" applyAlignment="1">
      <alignment horizontal="center" vertical="center" wrapText="1"/>
    </xf>
    <xf numFmtId="176" fontId="9" fillId="0" borderId="72" xfId="0" applyNumberFormat="1" applyFont="1" applyFill="1" applyBorder="1" applyAlignment="1">
      <alignment horizontal="center" vertical="center" wrapText="1"/>
    </xf>
    <xf numFmtId="176" fontId="6" fillId="24" borderId="52" xfId="0" applyNumberFormat="1" applyFont="1" applyFill="1" applyBorder="1" applyAlignment="1">
      <alignment horizontal="center" vertical="center"/>
    </xf>
    <xf numFmtId="4" fontId="6" fillId="24" borderId="52" xfId="0" applyNumberFormat="1" applyFont="1" applyFill="1" applyBorder="1" applyAlignment="1">
      <alignment horizontal="center" vertical="center"/>
    </xf>
    <xf numFmtId="0" fontId="6" fillId="0" borderId="11" xfId="55" applyFont="1" applyFill="1" applyBorder="1" applyAlignment="1">
      <alignment vertical="center" wrapText="1"/>
      <protection/>
    </xf>
    <xf numFmtId="176" fontId="6" fillId="0" borderId="42" xfId="0" applyNumberFormat="1" applyFont="1" applyFill="1" applyBorder="1" applyAlignment="1">
      <alignment horizontal="center" vertical="center"/>
    </xf>
    <xf numFmtId="4" fontId="6" fillId="24" borderId="46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 wrapText="1"/>
    </xf>
    <xf numFmtId="176" fontId="6" fillId="0" borderId="65" xfId="0" applyNumberFormat="1" applyFont="1" applyFill="1" applyBorder="1" applyAlignment="1">
      <alignment horizontal="center" vertical="center" wrapText="1"/>
    </xf>
    <xf numFmtId="176" fontId="6" fillId="24" borderId="76" xfId="0" applyNumberFormat="1" applyFont="1" applyFill="1" applyBorder="1" applyAlignment="1">
      <alignment horizontal="center" vertical="center" wrapText="1"/>
    </xf>
    <xf numFmtId="176" fontId="6" fillId="24" borderId="42" xfId="54" applyNumberFormat="1" applyFont="1" applyFill="1" applyBorder="1" applyAlignment="1">
      <alignment horizontal="center" vertical="center" wrapText="1"/>
      <protection/>
    </xf>
    <xf numFmtId="176" fontId="6" fillId="0" borderId="36" xfId="54" applyNumberFormat="1" applyFont="1" applyFill="1" applyBorder="1" applyAlignment="1">
      <alignment horizontal="center" vertical="center" wrapText="1"/>
      <protection/>
    </xf>
    <xf numFmtId="0" fontId="11" fillId="0" borderId="56" xfId="0" applyFont="1" applyFill="1" applyBorder="1" applyAlignment="1">
      <alignment vertical="center" wrapText="1"/>
    </xf>
    <xf numFmtId="176" fontId="11" fillId="24" borderId="30" xfId="54" applyNumberFormat="1" applyFont="1" applyFill="1" applyBorder="1" applyAlignment="1">
      <alignment horizontal="center" vertical="center" wrapText="1"/>
      <protection/>
    </xf>
    <xf numFmtId="176" fontId="11" fillId="24" borderId="26" xfId="54" applyNumberFormat="1" applyFont="1" applyFill="1" applyBorder="1" applyAlignment="1">
      <alignment horizontal="center" vertical="center" wrapText="1"/>
      <protection/>
    </xf>
    <xf numFmtId="176" fontId="11" fillId="24" borderId="51" xfId="54" applyNumberFormat="1" applyFont="1" applyFill="1" applyBorder="1" applyAlignment="1">
      <alignment horizontal="center" vertical="center" wrapText="1"/>
      <protection/>
    </xf>
    <xf numFmtId="176" fontId="11" fillId="24" borderId="16" xfId="54" applyNumberFormat="1" applyFont="1" applyFill="1" applyBorder="1" applyAlignment="1">
      <alignment horizontal="center" vertical="center" wrapText="1"/>
      <protection/>
    </xf>
    <xf numFmtId="176" fontId="9" fillId="0" borderId="46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9" fillId="24" borderId="55" xfId="0" applyNumberFormat="1" applyFont="1" applyFill="1" applyBorder="1" applyAlignment="1">
      <alignment horizontal="center" vertical="center"/>
    </xf>
    <xf numFmtId="4" fontId="9" fillId="24" borderId="55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12" fillId="0" borderId="76" xfId="0" applyNumberFormat="1" applyFont="1" applyFill="1" applyBorder="1" applyAlignment="1">
      <alignment horizontal="center" vertical="center"/>
    </xf>
    <xf numFmtId="176" fontId="11" fillId="24" borderId="27" xfId="54" applyNumberFormat="1" applyFont="1" applyFill="1" applyBorder="1" applyAlignment="1">
      <alignment horizontal="center" vertical="center" wrapText="1"/>
      <protection/>
    </xf>
    <xf numFmtId="176" fontId="11" fillId="24" borderId="29" xfId="54" applyNumberFormat="1" applyFont="1" applyFill="1" applyBorder="1" applyAlignment="1">
      <alignment horizontal="center" vertical="center" wrapText="1"/>
      <protection/>
    </xf>
    <xf numFmtId="49" fontId="12" fillId="24" borderId="65" xfId="0" applyNumberFormat="1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176" fontId="6" fillId="24" borderId="45" xfId="54" applyNumberFormat="1" applyFont="1" applyFill="1" applyBorder="1" applyAlignment="1">
      <alignment horizontal="center" vertical="center" wrapText="1"/>
      <protection/>
    </xf>
    <xf numFmtId="176" fontId="12" fillId="0" borderId="45" xfId="54" applyNumberFormat="1" applyFont="1" applyFill="1" applyBorder="1" applyAlignment="1">
      <alignment horizontal="center" vertical="center" wrapText="1"/>
      <protection/>
    </xf>
    <xf numFmtId="176" fontId="12" fillId="0" borderId="36" xfId="54" applyNumberFormat="1" applyFont="1" applyFill="1" applyBorder="1" applyAlignment="1">
      <alignment horizontal="center" vertical="center" wrapText="1"/>
      <protection/>
    </xf>
    <xf numFmtId="176" fontId="12" fillId="0" borderId="38" xfId="54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176" fontId="11" fillId="24" borderId="32" xfId="0" applyNumberFormat="1" applyFont="1" applyFill="1" applyBorder="1" applyAlignment="1">
      <alignment horizontal="center" vertical="center"/>
    </xf>
    <xf numFmtId="176" fontId="9" fillId="24" borderId="38" xfId="54" applyNumberFormat="1" applyFont="1" applyFill="1" applyBorder="1" applyAlignment="1">
      <alignment horizontal="center" vertical="center" wrapText="1"/>
      <protection/>
    </xf>
    <xf numFmtId="176" fontId="9" fillId="24" borderId="45" xfId="54" applyNumberFormat="1" applyFont="1" applyFill="1" applyBorder="1" applyAlignment="1">
      <alignment horizontal="center" vertical="center" wrapText="1"/>
      <protection/>
    </xf>
    <xf numFmtId="176" fontId="9" fillId="24" borderId="37" xfId="54" applyNumberFormat="1" applyFont="1" applyFill="1" applyBorder="1" applyAlignment="1">
      <alignment horizontal="center" vertical="center" wrapText="1"/>
      <protection/>
    </xf>
    <xf numFmtId="176" fontId="9" fillId="24" borderId="45" xfId="0" applyNumberFormat="1" applyFont="1" applyFill="1" applyBorder="1" applyAlignment="1">
      <alignment horizontal="center" vertical="center"/>
    </xf>
    <xf numFmtId="183" fontId="9" fillId="24" borderId="45" xfId="0" applyNumberFormat="1" applyFont="1" applyFill="1" applyBorder="1" applyAlignment="1">
      <alignment horizontal="center" vertical="center"/>
    </xf>
    <xf numFmtId="183" fontId="9" fillId="24" borderId="37" xfId="0" applyNumberFormat="1" applyFont="1" applyFill="1" applyBorder="1" applyAlignment="1">
      <alignment horizontal="center" vertical="center"/>
    </xf>
    <xf numFmtId="176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24" xfId="54" applyNumberFormat="1" applyFont="1" applyBorder="1" applyAlignment="1">
      <alignment horizontal="center" vertical="center" wrapText="1"/>
      <protection/>
    </xf>
    <xf numFmtId="176" fontId="11" fillId="0" borderId="27" xfId="0" applyNumberFormat="1" applyFont="1" applyFill="1" applyBorder="1" applyAlignment="1">
      <alignment horizontal="center" vertical="center" wrapText="1"/>
    </xf>
    <xf numFmtId="4" fontId="6" fillId="24" borderId="26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176" fontId="6" fillId="0" borderId="29" xfId="0" applyNumberFormat="1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center" vertical="center"/>
    </xf>
    <xf numFmtId="183" fontId="6" fillId="24" borderId="35" xfId="0" applyNumberFormat="1" applyFont="1" applyFill="1" applyBorder="1" applyAlignment="1">
      <alignment horizontal="center" vertical="center"/>
    </xf>
    <xf numFmtId="49" fontId="6" fillId="0" borderId="63" xfId="54" applyNumberFormat="1" applyFont="1" applyBorder="1" applyAlignment="1">
      <alignment horizontal="center" vertical="center" wrapText="1"/>
      <protection/>
    </xf>
    <xf numFmtId="176" fontId="6" fillId="24" borderId="41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 wrapText="1"/>
    </xf>
    <xf numFmtId="176" fontId="12" fillId="0" borderId="32" xfId="0" applyNumberFormat="1" applyFont="1" applyFill="1" applyBorder="1" applyAlignment="1">
      <alignment horizontal="center" vertical="center" wrapText="1"/>
    </xf>
    <xf numFmtId="176" fontId="12" fillId="0" borderId="22" xfId="0" applyNumberFormat="1" applyFont="1" applyFill="1" applyBorder="1" applyAlignment="1">
      <alignment horizontal="center" vertical="center" wrapText="1"/>
    </xf>
    <xf numFmtId="176" fontId="6" fillId="0" borderId="55" xfId="0" applyNumberFormat="1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center" vertical="center" wrapText="1"/>
    </xf>
    <xf numFmtId="176" fontId="12" fillId="0" borderId="55" xfId="0" applyNumberFormat="1" applyFont="1" applyFill="1" applyBorder="1" applyAlignment="1">
      <alignment horizontal="center" vertical="center"/>
    </xf>
    <xf numFmtId="176" fontId="12" fillId="0" borderId="46" xfId="0" applyNumberFormat="1" applyFont="1" applyFill="1" applyBorder="1" applyAlignment="1">
      <alignment horizontal="center" vertical="center" wrapText="1"/>
    </xf>
    <xf numFmtId="183" fontId="6" fillId="24" borderId="30" xfId="0" applyNumberFormat="1" applyFont="1" applyFill="1" applyBorder="1" applyAlignment="1">
      <alignment horizontal="center" vertical="center"/>
    </xf>
    <xf numFmtId="176" fontId="9" fillId="24" borderId="26" xfId="54" applyNumberFormat="1" applyFont="1" applyFill="1" applyBorder="1" applyAlignment="1">
      <alignment horizontal="center" vertical="center" wrapText="1"/>
      <protection/>
    </xf>
    <xf numFmtId="0" fontId="6" fillId="0" borderId="57" xfId="0" applyFont="1" applyFill="1" applyBorder="1" applyAlignment="1">
      <alignment horizontal="left" vertical="center" wrapText="1"/>
    </xf>
    <xf numFmtId="176" fontId="12" fillId="0" borderId="46" xfId="0" applyNumberFormat="1" applyFont="1" applyFill="1" applyBorder="1" applyAlignment="1">
      <alignment horizontal="center" vertical="center"/>
    </xf>
    <xf numFmtId="49" fontId="6" fillId="0" borderId="66" xfId="54" applyNumberFormat="1" applyFont="1" applyBorder="1" applyAlignment="1">
      <alignment horizontal="center" vertical="center" wrapText="1"/>
      <protection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76" xfId="0" applyNumberFormat="1" applyFont="1" applyFill="1" applyBorder="1" applyAlignment="1">
      <alignment horizontal="center" vertical="center" wrapText="1"/>
    </xf>
    <xf numFmtId="0" fontId="6" fillId="0" borderId="13" xfId="53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6" fillId="0" borderId="17" xfId="53" applyNumberFormat="1" applyFont="1" applyFill="1" applyBorder="1" applyAlignment="1" applyProtection="1">
      <alignment horizontal="left" vertical="center" wrapText="1"/>
      <protection/>
    </xf>
    <xf numFmtId="0" fontId="7" fillId="0" borderId="14" xfId="55" applyFont="1" applyFill="1" applyBorder="1" applyAlignment="1">
      <alignment vertical="center" wrapText="1"/>
      <protection/>
    </xf>
    <xf numFmtId="0" fontId="6" fillId="0" borderId="41" xfId="0" applyFont="1" applyFill="1" applyBorder="1" applyAlignment="1">
      <alignment horizontal="left" vertical="center" wrapText="1"/>
    </xf>
    <xf numFmtId="0" fontId="6" fillId="0" borderId="41" xfId="55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4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76" fontId="11" fillId="0" borderId="27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7" fillId="0" borderId="14" xfId="55" applyFont="1" applyFill="1" applyBorder="1" applyAlignment="1">
      <alignment horizontal="left" vertical="center" wrapText="1"/>
      <protection/>
    </xf>
    <xf numFmtId="176" fontId="6" fillId="0" borderId="77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0" fontId="7" fillId="0" borderId="40" xfId="55" applyFont="1" applyFill="1" applyBorder="1" applyAlignment="1">
      <alignment vertical="center" wrapText="1"/>
      <protection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 wrapText="1"/>
    </xf>
    <xf numFmtId="0" fontId="7" fillId="0" borderId="23" xfId="55" applyFont="1" applyFill="1" applyBorder="1" applyAlignment="1">
      <alignment vertical="center" wrapText="1"/>
      <protection/>
    </xf>
    <xf numFmtId="176" fontId="6" fillId="0" borderId="22" xfId="54" applyNumberFormat="1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176" fontId="6" fillId="0" borderId="36" xfId="54" applyNumberFormat="1" applyFont="1" applyFill="1" applyBorder="1" applyAlignment="1">
      <alignment horizontal="center" vertical="center"/>
      <protection/>
    </xf>
    <xf numFmtId="176" fontId="6" fillId="0" borderId="26" xfId="54" applyNumberFormat="1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left" vertical="center" wrapText="1"/>
      <protection/>
    </xf>
    <xf numFmtId="176" fontId="11" fillId="0" borderId="32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176" fontId="11" fillId="0" borderId="48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left" vertical="center" wrapText="1"/>
      <protection/>
    </xf>
    <xf numFmtId="0" fontId="7" fillId="0" borderId="59" xfId="55" applyFont="1" applyFill="1" applyBorder="1" applyAlignment="1">
      <alignment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0" fontId="31" fillId="0" borderId="10" xfId="56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176" fontId="9" fillId="0" borderId="38" xfId="54" applyNumberFormat="1" applyFont="1" applyFill="1" applyBorder="1" applyAlignment="1">
      <alignment horizontal="center" vertical="center" wrapText="1"/>
      <protection/>
    </xf>
    <xf numFmtId="176" fontId="9" fillId="0" borderId="45" xfId="54" applyNumberFormat="1" applyFont="1" applyFill="1" applyBorder="1" applyAlignment="1">
      <alignment horizontal="center" vertical="center" wrapText="1"/>
      <protection/>
    </xf>
    <xf numFmtId="176" fontId="9" fillId="0" borderId="30" xfId="54" applyNumberFormat="1" applyFont="1" applyFill="1" applyBorder="1" applyAlignment="1">
      <alignment horizontal="center" vertical="center" wrapText="1"/>
      <protection/>
    </xf>
    <xf numFmtId="176" fontId="9" fillId="0" borderId="26" xfId="54" applyNumberFormat="1" applyFont="1" applyFill="1" applyBorder="1" applyAlignment="1">
      <alignment horizontal="center" vertical="center" wrapText="1"/>
      <protection/>
    </xf>
    <xf numFmtId="176" fontId="11" fillId="0" borderId="51" xfId="54" applyNumberFormat="1" applyFont="1" applyFill="1" applyBorder="1" applyAlignment="1">
      <alignment horizontal="center" vertical="center" wrapText="1"/>
      <protection/>
    </xf>
    <xf numFmtId="176" fontId="9" fillId="0" borderId="52" xfId="54" applyNumberFormat="1" applyFont="1" applyFill="1" applyBorder="1" applyAlignment="1">
      <alignment horizontal="center" vertical="center" wrapText="1"/>
      <protection/>
    </xf>
    <xf numFmtId="176" fontId="9" fillId="0" borderId="53" xfId="54" applyNumberFormat="1" applyFont="1" applyFill="1" applyBorder="1" applyAlignment="1">
      <alignment horizontal="center" vertical="center" wrapText="1"/>
      <protection/>
    </xf>
    <xf numFmtId="176" fontId="11" fillId="0" borderId="16" xfId="54" applyNumberFormat="1" applyFont="1" applyFill="1" applyBorder="1" applyAlignment="1">
      <alignment horizontal="center" vertical="center" wrapText="1"/>
      <protection/>
    </xf>
    <xf numFmtId="176" fontId="11" fillId="0" borderId="30" xfId="54" applyNumberFormat="1" applyFont="1" applyFill="1" applyBorder="1" applyAlignment="1">
      <alignment horizontal="center" vertical="center" wrapText="1"/>
      <protection/>
    </xf>
    <xf numFmtId="176" fontId="11" fillId="0" borderId="26" xfId="54" applyNumberFormat="1" applyFont="1" applyFill="1" applyBorder="1" applyAlignment="1">
      <alignment horizontal="center" vertical="center" wrapText="1"/>
      <protection/>
    </xf>
    <xf numFmtId="176" fontId="6" fillId="0" borderId="55" xfId="54" applyNumberFormat="1" applyFont="1" applyFill="1" applyBorder="1" applyAlignment="1">
      <alignment horizontal="center" vertical="center" wrapText="1"/>
      <protection/>
    </xf>
    <xf numFmtId="176" fontId="6" fillId="0" borderId="46" xfId="54" applyNumberFormat="1" applyFont="1" applyFill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176" fontId="12" fillId="0" borderId="29" xfId="54" applyNumberFormat="1" applyFont="1" applyFill="1" applyBorder="1" applyAlignment="1">
      <alignment horizontal="center" vertical="center" wrapText="1"/>
      <protection/>
    </xf>
    <xf numFmtId="176" fontId="12" fillId="0" borderId="26" xfId="54" applyNumberFormat="1" applyFont="1" applyFill="1" applyBorder="1" applyAlignment="1">
      <alignment horizontal="center" vertical="center" wrapText="1"/>
      <protection/>
    </xf>
    <xf numFmtId="176" fontId="12" fillId="0" borderId="30" xfId="54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176" fontId="6" fillId="0" borderId="2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76" fontId="12" fillId="0" borderId="29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wrapText="1"/>
    </xf>
    <xf numFmtId="176" fontId="11" fillId="0" borderId="26" xfId="0" applyNumberFormat="1" applyFont="1" applyFill="1" applyBorder="1" applyAlignment="1">
      <alignment horizontal="center" vertical="center" wrapText="1"/>
    </xf>
    <xf numFmtId="176" fontId="6" fillId="0" borderId="49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0" fontId="31" fillId="0" borderId="13" xfId="55" applyFont="1" applyFill="1" applyBorder="1" applyAlignment="1">
      <alignment vertical="center" wrapText="1"/>
      <protection/>
    </xf>
    <xf numFmtId="176" fontId="12" fillId="0" borderId="29" xfId="0" applyNumberFormat="1" applyFont="1" applyFill="1" applyBorder="1" applyAlignment="1">
      <alignment horizontal="center" vertical="center" wrapText="1"/>
    </xf>
    <xf numFmtId="176" fontId="12" fillId="0" borderId="2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176" fontId="12" fillId="0" borderId="26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distributed" wrapText="1"/>
    </xf>
    <xf numFmtId="0" fontId="7" fillId="0" borderId="59" xfId="0" applyFont="1" applyFill="1" applyBorder="1" applyAlignment="1">
      <alignment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justify" wrapText="1"/>
    </xf>
    <xf numFmtId="176" fontId="11" fillId="0" borderId="38" xfId="0" applyNumberFormat="1" applyFont="1" applyFill="1" applyBorder="1" applyAlignment="1">
      <alignment horizontal="center" vertical="center" wrapText="1"/>
    </xf>
    <xf numFmtId="176" fontId="11" fillId="0" borderId="36" xfId="0" applyNumberFormat="1" applyFont="1" applyFill="1" applyBorder="1" applyAlignment="1">
      <alignment horizontal="center" vertical="center" wrapText="1"/>
    </xf>
    <xf numFmtId="176" fontId="11" fillId="24" borderId="45" xfId="0" applyNumberFormat="1" applyFont="1" applyFill="1" applyBorder="1" applyAlignment="1">
      <alignment horizontal="center" vertical="center"/>
    </xf>
    <xf numFmtId="176" fontId="9" fillId="0" borderId="72" xfId="55" applyNumberFormat="1" applyFont="1" applyFill="1" applyBorder="1" applyAlignment="1">
      <alignment horizontal="center" vertical="center" wrapText="1"/>
      <protection/>
    </xf>
    <xf numFmtId="176" fontId="9" fillId="0" borderId="52" xfId="55" applyNumberFormat="1" applyFont="1" applyFill="1" applyBorder="1" applyAlignment="1">
      <alignment horizontal="center" vertical="center" wrapText="1"/>
      <protection/>
    </xf>
    <xf numFmtId="176" fontId="9" fillId="24" borderId="56" xfId="55" applyNumberFormat="1" applyFont="1" applyFill="1" applyBorder="1" applyAlignment="1">
      <alignment horizontal="center" vertical="center" wrapText="1"/>
      <protection/>
    </xf>
    <xf numFmtId="176" fontId="9" fillId="24" borderId="78" xfId="55" applyNumberFormat="1" applyFont="1" applyFill="1" applyBorder="1" applyAlignment="1">
      <alignment horizontal="center" vertical="center" wrapText="1"/>
      <protection/>
    </xf>
    <xf numFmtId="4" fontId="9" fillId="24" borderId="78" xfId="55" applyNumberFormat="1" applyFont="1" applyFill="1" applyBorder="1" applyAlignment="1">
      <alignment horizontal="center" vertical="center" wrapText="1"/>
      <protection/>
    </xf>
    <xf numFmtId="4" fontId="6" fillId="24" borderId="57" xfId="0" applyNumberFormat="1" applyFont="1" applyFill="1" applyBorder="1" applyAlignment="1">
      <alignment horizontal="center" vertical="center" wrapText="1"/>
    </xf>
    <xf numFmtId="49" fontId="7" fillId="24" borderId="72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176" fontId="6" fillId="0" borderId="79" xfId="0" applyNumberFormat="1" applyFont="1" applyFill="1" applyBorder="1" applyAlignment="1">
      <alignment horizontal="center" vertical="center" wrapText="1"/>
    </xf>
    <xf numFmtId="176" fontId="6" fillId="0" borderId="69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/>
    </xf>
    <xf numFmtId="176" fontId="6" fillId="24" borderId="70" xfId="0" applyNumberFormat="1" applyFont="1" applyFill="1" applyBorder="1" applyAlignment="1">
      <alignment horizontal="center" vertical="center"/>
    </xf>
    <xf numFmtId="183" fontId="6" fillId="24" borderId="8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76" fontId="6" fillId="24" borderId="81" xfId="0" applyNumberFormat="1" applyFont="1" applyFill="1" applyBorder="1" applyAlignment="1">
      <alignment horizontal="center" vertical="center" wrapText="1"/>
    </xf>
    <xf numFmtId="176" fontId="6" fillId="24" borderId="61" xfId="0" applyNumberFormat="1" applyFont="1" applyFill="1" applyBorder="1" applyAlignment="1">
      <alignment horizontal="center" vertical="center"/>
    </xf>
    <xf numFmtId="176" fontId="6" fillId="24" borderId="82" xfId="0" applyNumberFormat="1" applyFont="1" applyFill="1" applyBorder="1" applyAlignment="1">
      <alignment horizontal="center" vertical="center"/>
    </xf>
    <xf numFmtId="183" fontId="6" fillId="24" borderId="62" xfId="0" applyNumberFormat="1" applyFont="1" applyFill="1" applyBorder="1" applyAlignment="1">
      <alignment horizontal="center" vertical="center"/>
    </xf>
    <xf numFmtId="176" fontId="6" fillId="24" borderId="7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176" fontId="12" fillId="24" borderId="45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 wrapText="1"/>
    </xf>
    <xf numFmtId="176" fontId="12" fillId="0" borderId="36" xfId="0" applyNumberFormat="1" applyFont="1" applyFill="1" applyBorder="1" applyAlignment="1">
      <alignment horizontal="center" vertical="center" wrapText="1"/>
    </xf>
    <xf numFmtId="176" fontId="12" fillId="0" borderId="36" xfId="0" applyNumberFormat="1" applyFont="1" applyFill="1" applyBorder="1" applyAlignment="1">
      <alignment horizontal="center" vertical="center"/>
    </xf>
    <xf numFmtId="176" fontId="12" fillId="24" borderId="36" xfId="0" applyNumberFormat="1" applyFont="1" applyFill="1" applyBorder="1" applyAlignment="1">
      <alignment horizontal="center" vertical="center"/>
    </xf>
    <xf numFmtId="176" fontId="9" fillId="24" borderId="22" xfId="0" applyNumberFormat="1" applyFont="1" applyFill="1" applyBorder="1" applyAlignment="1">
      <alignment horizontal="center" vertical="center"/>
    </xf>
    <xf numFmtId="176" fontId="6" fillId="24" borderId="62" xfId="0" applyNumberFormat="1" applyFont="1" applyFill="1" applyBorder="1" applyAlignment="1">
      <alignment horizontal="center" vertical="center"/>
    </xf>
    <xf numFmtId="4" fontId="6" fillId="24" borderId="43" xfId="0" applyNumberFormat="1" applyFont="1" applyFill="1" applyBorder="1" applyAlignment="1">
      <alignment horizontal="center" vertical="center"/>
    </xf>
    <xf numFmtId="49" fontId="12" fillId="24" borderId="63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/>
    </xf>
    <xf numFmtId="4" fontId="6" fillId="24" borderId="8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76" fontId="6" fillId="24" borderId="83" xfId="0" applyNumberFormat="1" applyFont="1" applyFill="1" applyBorder="1" applyAlignment="1">
      <alignment horizontal="center" vertical="center" wrapText="1"/>
    </xf>
    <xf numFmtId="176" fontId="6" fillId="24" borderId="61" xfId="0" applyNumberFormat="1" applyFont="1" applyFill="1" applyBorder="1" applyAlignment="1">
      <alignment horizontal="center" vertical="center" wrapText="1"/>
    </xf>
    <xf numFmtId="176" fontId="6" fillId="24" borderId="71" xfId="0" applyNumberFormat="1" applyFont="1" applyFill="1" applyBorder="1" applyAlignment="1">
      <alignment horizontal="center" vertical="center" wrapText="1"/>
    </xf>
    <xf numFmtId="0" fontId="6" fillId="0" borderId="18" xfId="55" applyFont="1" applyFill="1" applyBorder="1" applyAlignment="1">
      <alignment vertical="center" wrapText="1"/>
      <protection/>
    </xf>
    <xf numFmtId="176" fontId="6" fillId="0" borderId="71" xfId="0" applyNumberFormat="1" applyFont="1" applyFill="1" applyBorder="1" applyAlignment="1">
      <alignment horizontal="center" vertical="center" wrapText="1"/>
    </xf>
    <xf numFmtId="176" fontId="9" fillId="0" borderId="36" xfId="54" applyNumberFormat="1" applyFont="1" applyFill="1" applyBorder="1" applyAlignment="1">
      <alignment horizontal="center" vertical="center" wrapText="1"/>
      <protection/>
    </xf>
    <xf numFmtId="176" fontId="9" fillId="24" borderId="36" xfId="54" applyNumberFormat="1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176" fontId="9" fillId="0" borderId="32" xfId="54" applyNumberFormat="1" applyFont="1" applyFill="1" applyBorder="1" applyAlignment="1">
      <alignment horizontal="center" vertical="center" wrapText="1"/>
      <protection/>
    </xf>
    <xf numFmtId="176" fontId="9" fillId="0" borderId="48" xfId="54" applyNumberFormat="1" applyFont="1" applyFill="1" applyBorder="1" applyAlignment="1">
      <alignment horizontal="center" vertical="center" wrapText="1"/>
      <protection/>
    </xf>
    <xf numFmtId="176" fontId="9" fillId="0" borderId="22" xfId="54" applyNumberFormat="1" applyFont="1" applyFill="1" applyBorder="1" applyAlignment="1">
      <alignment horizontal="center" vertical="center" wrapText="1"/>
      <protection/>
    </xf>
    <xf numFmtId="176" fontId="9" fillId="24" borderId="33" xfId="54" applyNumberFormat="1" applyFont="1" applyFill="1" applyBorder="1" applyAlignment="1">
      <alignment horizontal="center" vertical="center" wrapText="1"/>
      <protection/>
    </xf>
    <xf numFmtId="183" fontId="9" fillId="24" borderId="48" xfId="0" applyNumberFormat="1" applyFont="1" applyFill="1" applyBorder="1" applyAlignment="1">
      <alignment horizontal="center" vertical="center"/>
    </xf>
    <xf numFmtId="183" fontId="9" fillId="24" borderId="33" xfId="0" applyNumberFormat="1" applyFont="1" applyFill="1" applyBorder="1" applyAlignment="1">
      <alignment horizontal="center" vertical="center"/>
    </xf>
    <xf numFmtId="176" fontId="11" fillId="0" borderId="60" xfId="54" applyNumberFormat="1" applyFont="1" applyFill="1" applyBorder="1" applyAlignment="1">
      <alignment horizontal="center" vertical="center" wrapText="1"/>
      <protection/>
    </xf>
    <xf numFmtId="176" fontId="9" fillId="24" borderId="60" xfId="54" applyNumberFormat="1" applyFont="1" applyFill="1" applyBorder="1" applyAlignment="1">
      <alignment horizontal="center" vertical="center" wrapText="1"/>
      <protection/>
    </xf>
    <xf numFmtId="176" fontId="6" fillId="24" borderId="20" xfId="0" applyNumberFormat="1" applyFont="1" applyFill="1" applyBorder="1" applyAlignment="1">
      <alignment horizontal="center" vertical="center" wrapText="1"/>
    </xf>
    <xf numFmtId="176" fontId="6" fillId="0" borderId="82" xfId="0" applyNumberFormat="1" applyFont="1" applyFill="1" applyBorder="1" applyAlignment="1">
      <alignment horizontal="center" vertical="center"/>
    </xf>
    <xf numFmtId="176" fontId="6" fillId="0" borderId="45" xfId="54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vertical="center" wrapText="1"/>
    </xf>
    <xf numFmtId="49" fontId="12" fillId="0" borderId="84" xfId="0" applyNumberFormat="1" applyFont="1" applyFill="1" applyBorder="1" applyAlignment="1">
      <alignment horizontal="center" vertical="center"/>
    </xf>
    <xf numFmtId="0" fontId="31" fillId="0" borderId="28" xfId="55" applyFont="1" applyFill="1" applyBorder="1" applyAlignment="1">
      <alignment vertical="center" wrapText="1"/>
      <protection/>
    </xf>
    <xf numFmtId="176" fontId="12" fillId="0" borderId="69" xfId="0" applyNumberFormat="1" applyFont="1" applyFill="1" applyBorder="1" applyAlignment="1">
      <alignment horizontal="center" vertical="center" wrapText="1"/>
    </xf>
    <xf numFmtId="176" fontId="12" fillId="0" borderId="70" xfId="0" applyNumberFormat="1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 wrapText="1"/>
    </xf>
    <xf numFmtId="176" fontId="6" fillId="24" borderId="44" xfId="0" applyNumberFormat="1" applyFont="1" applyFill="1" applyBorder="1" applyAlignment="1">
      <alignment horizontal="center" vertical="center"/>
    </xf>
    <xf numFmtId="176" fontId="9" fillId="24" borderId="70" xfId="0" applyNumberFormat="1" applyFont="1" applyFill="1" applyBorder="1" applyAlignment="1">
      <alignment horizontal="center" vertical="center"/>
    </xf>
    <xf numFmtId="183" fontId="12" fillId="24" borderId="80" xfId="0" applyNumberFormat="1" applyFont="1" applyFill="1" applyBorder="1" applyAlignment="1">
      <alignment horizontal="center" vertical="center"/>
    </xf>
    <xf numFmtId="4" fontId="6" fillId="24" borderId="70" xfId="0" applyNumberFormat="1" applyFont="1" applyFill="1" applyBorder="1" applyAlignment="1">
      <alignment horizontal="center" vertical="center"/>
    </xf>
    <xf numFmtId="176" fontId="9" fillId="24" borderId="54" xfId="0" applyNumberFormat="1" applyFont="1" applyFill="1" applyBorder="1" applyAlignment="1">
      <alignment horizontal="center" vertical="center"/>
    </xf>
    <xf numFmtId="176" fontId="9" fillId="24" borderId="51" xfId="0" applyNumberFormat="1" applyFont="1" applyFill="1" applyBorder="1" applyAlignment="1">
      <alignment horizontal="center" vertical="center"/>
    </xf>
    <xf numFmtId="176" fontId="9" fillId="24" borderId="75" xfId="0" applyNumberFormat="1" applyFont="1" applyFill="1" applyBorder="1" applyAlignment="1">
      <alignment horizontal="center" vertical="center"/>
    </xf>
    <xf numFmtId="4" fontId="9" fillId="24" borderId="53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 wrapText="1"/>
    </xf>
    <xf numFmtId="49" fontId="12" fillId="0" borderId="13" xfId="54" applyNumberFormat="1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9" fontId="6" fillId="0" borderId="18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0" borderId="79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49" fontId="6" fillId="0" borderId="71" xfId="54" applyNumberFormat="1" applyFont="1" applyBorder="1" applyAlignment="1">
      <alignment horizontal="center" vertical="center" wrapText="1"/>
      <protection/>
    </xf>
    <xf numFmtId="49" fontId="6" fillId="0" borderId="63" xfId="54" applyNumberFormat="1" applyFont="1" applyBorder="1" applyAlignment="1">
      <alignment horizontal="center" vertical="center" wrapText="1"/>
      <protection/>
    </xf>
    <xf numFmtId="0" fontId="6" fillId="0" borderId="65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23" xfId="54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9" fillId="0" borderId="84" xfId="0" applyNumberFormat="1" applyFont="1" applyFill="1" applyBorder="1" applyAlignment="1">
      <alignment horizontal="center" vertical="center"/>
    </xf>
    <xf numFmtId="49" fontId="9" fillId="0" borderId="7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49" fontId="7" fillId="0" borderId="28" xfId="54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Обычный_Приложение №2 2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2 2" xfId="62"/>
    <cellStyle name="Примечание 3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5"/>
  <sheetViews>
    <sheetView zoomScaleSheetLayoutView="100" zoomScalePageLayoutView="0" workbookViewId="0" topLeftCell="A1">
      <pane xSplit="2" ySplit="6" topLeftCell="C2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12" sqref="B212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32" customWidth="1"/>
    <col min="4" max="4" width="9.25390625" style="3" customWidth="1"/>
    <col min="5" max="5" width="9.00390625" style="3" customWidth="1"/>
    <col min="6" max="6" width="9.75390625" style="3" customWidth="1"/>
    <col min="7" max="7" width="7.25390625" style="3" customWidth="1"/>
    <col min="8" max="8" width="9.375" style="3" customWidth="1"/>
    <col min="9" max="9" width="8.375" style="3" customWidth="1"/>
    <col min="10" max="11" width="9.25390625" style="3" customWidth="1"/>
    <col min="12" max="12" width="7.00390625" style="3" customWidth="1"/>
    <col min="13" max="13" width="7.625" style="3" customWidth="1"/>
    <col min="14" max="14" width="9.375" style="3" customWidth="1"/>
    <col min="15" max="15" width="8.375" style="3" customWidth="1"/>
    <col min="16" max="16" width="9.00390625" style="3" customWidth="1"/>
    <col min="17" max="17" width="9.25390625" style="3" customWidth="1"/>
    <col min="18" max="18" width="7.00390625" style="3" customWidth="1"/>
    <col min="19" max="19" width="6.75390625" style="3" customWidth="1"/>
    <col min="20" max="21" width="9.125" style="3" customWidth="1"/>
    <col min="22" max="22" width="13.00390625" style="3" customWidth="1"/>
    <col min="23" max="16384" width="9.125" style="3" customWidth="1"/>
  </cols>
  <sheetData>
    <row r="1" spans="1:19" ht="12.75" customHeight="1">
      <c r="A1" s="582" t="s">
        <v>160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</row>
    <row r="2" spans="1:19" ht="12.75" customHeight="1">
      <c r="A2" s="583" t="s">
        <v>159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</row>
    <row r="3" spans="1:21" ht="15" customHeight="1" thickBot="1">
      <c r="A3" s="600" t="s">
        <v>271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196"/>
      <c r="U3" s="196"/>
    </row>
    <row r="4" spans="1:21" ht="27" customHeight="1">
      <c r="A4" s="597" t="s">
        <v>83</v>
      </c>
      <c r="B4" s="603" t="s">
        <v>1</v>
      </c>
      <c r="C4" s="590" t="s">
        <v>180</v>
      </c>
      <c r="D4" s="591"/>
      <c r="E4" s="591"/>
      <c r="F4" s="591"/>
      <c r="G4" s="592"/>
      <c r="H4" s="603" t="s">
        <v>23</v>
      </c>
      <c r="I4" s="604"/>
      <c r="J4" s="604"/>
      <c r="K4" s="604"/>
      <c r="L4" s="604"/>
      <c r="M4" s="605"/>
      <c r="N4" s="590" t="s">
        <v>24</v>
      </c>
      <c r="O4" s="591"/>
      <c r="P4" s="591"/>
      <c r="Q4" s="591"/>
      <c r="R4" s="591"/>
      <c r="S4" s="592"/>
      <c r="T4" s="197"/>
      <c r="U4" s="197"/>
    </row>
    <row r="5" spans="1:21" ht="15" customHeight="1">
      <c r="A5" s="598"/>
      <c r="B5" s="615"/>
      <c r="C5" s="593" t="s">
        <v>39</v>
      </c>
      <c r="D5" s="595" t="s">
        <v>40</v>
      </c>
      <c r="E5" s="595"/>
      <c r="F5" s="595"/>
      <c r="G5" s="596"/>
      <c r="H5" s="588" t="s">
        <v>39</v>
      </c>
      <c r="I5" s="584" t="s">
        <v>40</v>
      </c>
      <c r="J5" s="585"/>
      <c r="K5" s="585"/>
      <c r="L5" s="585"/>
      <c r="M5" s="606" t="s">
        <v>2</v>
      </c>
      <c r="N5" s="588" t="s">
        <v>39</v>
      </c>
      <c r="O5" s="584" t="s">
        <v>40</v>
      </c>
      <c r="P5" s="585"/>
      <c r="Q5" s="585"/>
      <c r="R5" s="585"/>
      <c r="S5" s="606" t="s">
        <v>2</v>
      </c>
      <c r="T5" s="198"/>
      <c r="U5" s="198"/>
    </row>
    <row r="6" spans="1:21" ht="85.5" customHeight="1" thickBot="1">
      <c r="A6" s="599"/>
      <c r="B6" s="616"/>
      <c r="C6" s="594"/>
      <c r="D6" s="231" t="s">
        <v>96</v>
      </c>
      <c r="E6" s="231" t="s">
        <v>95</v>
      </c>
      <c r="F6" s="231" t="s">
        <v>93</v>
      </c>
      <c r="G6" s="232" t="s">
        <v>52</v>
      </c>
      <c r="H6" s="589"/>
      <c r="I6" s="33" t="s">
        <v>94</v>
      </c>
      <c r="J6" s="33" t="s">
        <v>95</v>
      </c>
      <c r="K6" s="33" t="s">
        <v>93</v>
      </c>
      <c r="L6" s="208" t="s">
        <v>52</v>
      </c>
      <c r="M6" s="607"/>
      <c r="N6" s="589"/>
      <c r="O6" s="33" t="s">
        <v>94</v>
      </c>
      <c r="P6" s="33" t="s">
        <v>95</v>
      </c>
      <c r="Q6" s="33" t="s">
        <v>93</v>
      </c>
      <c r="R6" s="208" t="s">
        <v>52</v>
      </c>
      <c r="S6" s="607"/>
      <c r="T6" s="197"/>
      <c r="U6" s="197"/>
    </row>
    <row r="7" spans="1:21" ht="13.5" customHeight="1" thickBot="1">
      <c r="A7" s="233">
        <v>1</v>
      </c>
      <c r="B7" s="234">
        <v>2</v>
      </c>
      <c r="C7" s="235">
        <v>3</v>
      </c>
      <c r="D7" s="236">
        <v>4</v>
      </c>
      <c r="E7" s="236">
        <v>5</v>
      </c>
      <c r="F7" s="237">
        <v>6</v>
      </c>
      <c r="G7" s="238">
        <v>7</v>
      </c>
      <c r="H7" s="234">
        <v>8</v>
      </c>
      <c r="I7" s="236">
        <v>9</v>
      </c>
      <c r="J7" s="236">
        <v>10</v>
      </c>
      <c r="K7" s="237">
        <v>11</v>
      </c>
      <c r="L7" s="236">
        <v>12</v>
      </c>
      <c r="M7" s="238"/>
      <c r="N7" s="239">
        <v>13</v>
      </c>
      <c r="O7" s="236">
        <v>14</v>
      </c>
      <c r="P7" s="236">
        <v>15</v>
      </c>
      <c r="Q7" s="237">
        <v>16</v>
      </c>
      <c r="R7" s="237">
        <v>17</v>
      </c>
      <c r="S7" s="238"/>
      <c r="T7" s="199"/>
      <c r="U7" s="199"/>
    </row>
    <row r="8" spans="1:21" ht="40.5" customHeight="1" thickBot="1">
      <c r="A8" s="26" t="s">
        <v>47</v>
      </c>
      <c r="B8" s="431" t="s">
        <v>126</v>
      </c>
      <c r="C8" s="156">
        <f>C9+C12+C15+C19+C23+C25+C28</f>
        <v>8370.023000000001</v>
      </c>
      <c r="D8" s="157"/>
      <c r="E8" s="157"/>
      <c r="F8" s="73">
        <f>F9+F12+F15+F19+F23+F25+F28</f>
        <v>8370.023000000001</v>
      </c>
      <c r="G8" s="91"/>
      <c r="H8" s="156">
        <f>H9+H12+H15+H19+H23+H25+H28</f>
        <v>2542.6749999999997</v>
      </c>
      <c r="I8" s="157"/>
      <c r="J8" s="157"/>
      <c r="K8" s="73">
        <f>K9+K12+K15+K19+K23+K25+K28</f>
        <v>2542.6749999999997</v>
      </c>
      <c r="L8" s="72"/>
      <c r="M8" s="249">
        <f aca="true" t="shared" si="0" ref="M8:M31">H8/C8</f>
        <v>0.30378351409548093</v>
      </c>
      <c r="N8" s="156">
        <f>N9+N12+N15+N19+N23+N25+N28</f>
        <v>2470.729</v>
      </c>
      <c r="O8" s="157"/>
      <c r="P8" s="157"/>
      <c r="Q8" s="73">
        <f>Q9+Q12+Q15+Q19+Q23+Q25+Q28</f>
        <v>2470.729</v>
      </c>
      <c r="R8" s="242"/>
      <c r="S8" s="250">
        <f>N8/C8</f>
        <v>0.295187838790885</v>
      </c>
      <c r="T8" s="200"/>
      <c r="U8" s="200"/>
    </row>
    <row r="9" spans="1:22" ht="27.75" customHeight="1">
      <c r="A9" s="342" t="s">
        <v>48</v>
      </c>
      <c r="B9" s="240" t="s">
        <v>127</v>
      </c>
      <c r="C9" s="162">
        <f>C10+C11</f>
        <v>4771.511</v>
      </c>
      <c r="D9" s="309"/>
      <c r="E9" s="162"/>
      <c r="F9" s="162">
        <f>F10+F11</f>
        <v>4771.511</v>
      </c>
      <c r="G9" s="97"/>
      <c r="H9" s="162">
        <f>H10+H11</f>
        <v>1353.908</v>
      </c>
      <c r="I9" s="309"/>
      <c r="J9" s="162"/>
      <c r="K9" s="162">
        <f>K10+K11</f>
        <v>1353.908</v>
      </c>
      <c r="L9" s="189"/>
      <c r="M9" s="267">
        <f t="shared" si="0"/>
        <v>0.2837482717738678</v>
      </c>
      <c r="N9" s="162">
        <f>N10+N11</f>
        <v>1353.908</v>
      </c>
      <c r="O9" s="309"/>
      <c r="P9" s="162"/>
      <c r="Q9" s="162">
        <f>Q10+Q11</f>
        <v>1353.908</v>
      </c>
      <c r="R9" s="241"/>
      <c r="S9" s="267">
        <f>N9/C9</f>
        <v>0.2837482717738678</v>
      </c>
      <c r="T9" s="201"/>
      <c r="U9" s="201"/>
      <c r="V9" s="32"/>
    </row>
    <row r="10" spans="1:22" ht="135.75" customHeight="1">
      <c r="A10" s="11" t="s">
        <v>47</v>
      </c>
      <c r="B10" s="357" t="s">
        <v>182</v>
      </c>
      <c r="C10" s="358">
        <f>F10</f>
        <v>200</v>
      </c>
      <c r="D10" s="309"/>
      <c r="E10" s="162"/>
      <c r="F10" s="358">
        <v>200</v>
      </c>
      <c r="G10" s="97"/>
      <c r="H10" s="358">
        <f>K10</f>
        <v>0</v>
      </c>
      <c r="I10" s="309"/>
      <c r="J10" s="162"/>
      <c r="K10" s="358">
        <v>0</v>
      </c>
      <c r="L10" s="189"/>
      <c r="M10" s="266">
        <f t="shared" si="0"/>
        <v>0</v>
      </c>
      <c r="N10" s="358">
        <f>Q10</f>
        <v>0</v>
      </c>
      <c r="O10" s="309"/>
      <c r="P10" s="162"/>
      <c r="Q10" s="358">
        <v>0</v>
      </c>
      <c r="R10" s="241"/>
      <c r="S10" s="265">
        <f>N10/C10</f>
        <v>0</v>
      </c>
      <c r="T10" s="201"/>
      <c r="U10" s="201"/>
      <c r="V10" s="32"/>
    </row>
    <row r="11" spans="1:21" ht="96.75" customHeight="1">
      <c r="A11" s="10" t="s">
        <v>26</v>
      </c>
      <c r="B11" s="164" t="s">
        <v>163</v>
      </c>
      <c r="C11" s="83">
        <f>E11+F11</f>
        <v>4571.511</v>
      </c>
      <c r="D11" s="163"/>
      <c r="E11" s="84"/>
      <c r="F11" s="165">
        <v>4571.511</v>
      </c>
      <c r="G11" s="87"/>
      <c r="H11" s="63">
        <f>K11+J11</f>
        <v>1353.908</v>
      </c>
      <c r="I11" s="85"/>
      <c r="J11" s="84"/>
      <c r="K11" s="165">
        <v>1353.908</v>
      </c>
      <c r="L11" s="230"/>
      <c r="M11" s="266">
        <f t="shared" si="0"/>
        <v>0.29616203482830944</v>
      </c>
      <c r="N11" s="63">
        <f>Q11+P11</f>
        <v>1353.908</v>
      </c>
      <c r="O11" s="85"/>
      <c r="P11" s="84"/>
      <c r="Q11" s="165">
        <v>1353.908</v>
      </c>
      <c r="R11" s="212"/>
      <c r="S11" s="265">
        <f>N11/C11</f>
        <v>0.29616203482830944</v>
      </c>
      <c r="T11" s="201"/>
      <c r="U11" s="201"/>
    </row>
    <row r="12" spans="1:21" ht="27" customHeight="1">
      <c r="A12" s="56" t="s">
        <v>49</v>
      </c>
      <c r="B12" s="305" t="s">
        <v>128</v>
      </c>
      <c r="C12" s="166">
        <f>C13+C14</f>
        <v>550</v>
      </c>
      <c r="D12" s="163"/>
      <c r="E12" s="167"/>
      <c r="F12" s="163">
        <f>F13+F14</f>
        <v>550</v>
      </c>
      <c r="G12" s="87"/>
      <c r="H12" s="166">
        <f>H13+H14</f>
        <v>353.805</v>
      </c>
      <c r="I12" s="163"/>
      <c r="J12" s="167">
        <f>J13</f>
        <v>0</v>
      </c>
      <c r="K12" s="163">
        <f>K13+K14</f>
        <v>353.805</v>
      </c>
      <c r="L12" s="230"/>
      <c r="M12" s="268">
        <f t="shared" si="0"/>
        <v>0.6432818181818182</v>
      </c>
      <c r="N12" s="166">
        <f>N13+N14</f>
        <v>353.805</v>
      </c>
      <c r="O12" s="163"/>
      <c r="P12" s="167">
        <f>P13</f>
        <v>0</v>
      </c>
      <c r="Q12" s="163">
        <f>Q13+Q14</f>
        <v>353.805</v>
      </c>
      <c r="R12" s="212"/>
      <c r="S12" s="266">
        <f aca="true" t="shared" si="1" ref="S12:S53">N12/C12</f>
        <v>0.6432818181818182</v>
      </c>
      <c r="T12" s="201"/>
      <c r="U12" s="201"/>
    </row>
    <row r="13" spans="1:21" ht="165.75" customHeight="1">
      <c r="A13" s="10" t="s">
        <v>47</v>
      </c>
      <c r="B13" s="432" t="s">
        <v>164</v>
      </c>
      <c r="C13" s="83">
        <f>E13+F13</f>
        <v>150</v>
      </c>
      <c r="D13" s="84"/>
      <c r="E13" s="84"/>
      <c r="F13" s="84">
        <v>150</v>
      </c>
      <c r="G13" s="87"/>
      <c r="H13" s="63">
        <f>J13+K13</f>
        <v>79.705</v>
      </c>
      <c r="I13" s="85"/>
      <c r="J13" s="71"/>
      <c r="K13" s="71">
        <v>79.705</v>
      </c>
      <c r="L13" s="230"/>
      <c r="M13" s="266">
        <f t="shared" si="0"/>
        <v>0.5313666666666667</v>
      </c>
      <c r="N13" s="63">
        <f>P13+Q13</f>
        <v>79.705</v>
      </c>
      <c r="O13" s="85"/>
      <c r="P13" s="71"/>
      <c r="Q13" s="71">
        <v>79.705</v>
      </c>
      <c r="R13" s="212"/>
      <c r="S13" s="265">
        <f t="shared" si="1"/>
        <v>0.5313666666666667</v>
      </c>
      <c r="T13" s="201"/>
      <c r="U13" s="201"/>
    </row>
    <row r="14" spans="1:21" ht="66" customHeight="1">
      <c r="A14" s="10" t="s">
        <v>26</v>
      </c>
      <c r="B14" s="433" t="s">
        <v>140</v>
      </c>
      <c r="C14" s="83">
        <f>E14+F14</f>
        <v>400</v>
      </c>
      <c r="D14" s="84"/>
      <c r="E14" s="84"/>
      <c r="F14" s="84">
        <v>400</v>
      </c>
      <c r="G14" s="87"/>
      <c r="H14" s="63">
        <f>J14+K14</f>
        <v>274.1</v>
      </c>
      <c r="I14" s="71"/>
      <c r="J14" s="71"/>
      <c r="K14" s="71">
        <v>274.1</v>
      </c>
      <c r="L14" s="230"/>
      <c r="M14" s="266">
        <f t="shared" si="0"/>
        <v>0.68525</v>
      </c>
      <c r="N14" s="63">
        <f>P14+Q14</f>
        <v>274.1</v>
      </c>
      <c r="O14" s="71"/>
      <c r="P14" s="71"/>
      <c r="Q14" s="71">
        <v>274.1</v>
      </c>
      <c r="R14" s="211"/>
      <c r="S14" s="266">
        <f t="shared" si="1"/>
        <v>0.68525</v>
      </c>
      <c r="T14" s="201"/>
      <c r="U14" s="201"/>
    </row>
    <row r="15" spans="1:21" ht="42.75" customHeight="1">
      <c r="A15" s="56" t="s">
        <v>27</v>
      </c>
      <c r="B15" s="434" t="s">
        <v>129</v>
      </c>
      <c r="C15" s="166">
        <f>C16+C17+C18</f>
        <v>765.672</v>
      </c>
      <c r="D15" s="163"/>
      <c r="E15" s="167"/>
      <c r="F15" s="163">
        <f>F16+F17+F18</f>
        <v>765.672</v>
      </c>
      <c r="G15" s="87"/>
      <c r="H15" s="107">
        <f>H16+H17+H18</f>
        <v>359.483</v>
      </c>
      <c r="I15" s="105"/>
      <c r="J15" s="108"/>
      <c r="K15" s="105">
        <f>K16+K17+K18</f>
        <v>359.483</v>
      </c>
      <c r="L15" s="230"/>
      <c r="M15" s="251">
        <f t="shared" si="0"/>
        <v>0.4694999947758309</v>
      </c>
      <c r="N15" s="107">
        <f>N16+N17+N18</f>
        <v>287.537</v>
      </c>
      <c r="O15" s="105"/>
      <c r="P15" s="108"/>
      <c r="Q15" s="105">
        <f>Q16+Q17+Q18</f>
        <v>287.537</v>
      </c>
      <c r="R15" s="211"/>
      <c r="S15" s="251">
        <f t="shared" si="1"/>
        <v>0.3755354773323302</v>
      </c>
      <c r="T15" s="201"/>
      <c r="U15" s="201"/>
    </row>
    <row r="16" spans="1:21" ht="67.5" customHeight="1">
      <c r="A16" s="10" t="s">
        <v>47</v>
      </c>
      <c r="B16" s="118" t="s">
        <v>130</v>
      </c>
      <c r="C16" s="83">
        <f>E16+F16</f>
        <v>195.672</v>
      </c>
      <c r="D16" s="84"/>
      <c r="E16" s="84"/>
      <c r="F16" s="84">
        <v>195.672</v>
      </c>
      <c r="G16" s="87"/>
      <c r="H16" s="63">
        <f>K16</f>
        <v>27.945</v>
      </c>
      <c r="I16" s="85"/>
      <c r="J16" s="85"/>
      <c r="K16" s="85">
        <v>27.945</v>
      </c>
      <c r="L16" s="230"/>
      <c r="M16" s="265">
        <f t="shared" si="0"/>
        <v>0.14281552802649333</v>
      </c>
      <c r="N16" s="63">
        <f>Q16</f>
        <v>27.945</v>
      </c>
      <c r="O16" s="85"/>
      <c r="P16" s="85"/>
      <c r="Q16" s="85">
        <v>27.945</v>
      </c>
      <c r="R16" s="211"/>
      <c r="S16" s="265">
        <f t="shared" si="1"/>
        <v>0.14281552802649333</v>
      </c>
      <c r="T16" s="201"/>
      <c r="U16" s="201"/>
    </row>
    <row r="17" spans="1:21" ht="42.75" customHeight="1">
      <c r="A17" s="10" t="s">
        <v>26</v>
      </c>
      <c r="B17" s="435" t="s">
        <v>131</v>
      </c>
      <c r="C17" s="83">
        <f>E17+F17</f>
        <v>550</v>
      </c>
      <c r="D17" s="84"/>
      <c r="E17" s="84"/>
      <c r="F17" s="84">
        <v>550</v>
      </c>
      <c r="G17" s="87"/>
      <c r="H17" s="63">
        <f>J17+K17</f>
        <v>331.538</v>
      </c>
      <c r="I17" s="85"/>
      <c r="J17" s="85"/>
      <c r="K17" s="71">
        <v>331.538</v>
      </c>
      <c r="L17" s="230"/>
      <c r="M17" s="265">
        <f t="shared" si="0"/>
        <v>0.6027963636363637</v>
      </c>
      <c r="N17" s="63">
        <f>P17+Q17</f>
        <v>259.592</v>
      </c>
      <c r="O17" s="85"/>
      <c r="P17" s="85"/>
      <c r="Q17" s="71">
        <v>259.592</v>
      </c>
      <c r="R17" s="211"/>
      <c r="S17" s="265">
        <f t="shared" si="1"/>
        <v>0.47198545454545454</v>
      </c>
      <c r="T17" s="201"/>
      <c r="U17" s="201"/>
    </row>
    <row r="18" spans="1:21" ht="40.5" customHeight="1">
      <c r="A18" s="10" t="s">
        <v>45</v>
      </c>
      <c r="B18" s="436" t="s">
        <v>142</v>
      </c>
      <c r="C18" s="83">
        <f>E18+F18</f>
        <v>20</v>
      </c>
      <c r="D18" s="82"/>
      <c r="E18" s="437"/>
      <c r="F18" s="82">
        <v>20</v>
      </c>
      <c r="G18" s="97"/>
      <c r="H18" s="63">
        <f>J18+K18</f>
        <v>0</v>
      </c>
      <c r="I18" s="85"/>
      <c r="J18" s="85"/>
      <c r="K18" s="85">
        <v>0</v>
      </c>
      <c r="L18" s="230"/>
      <c r="M18" s="265">
        <f t="shared" si="0"/>
        <v>0</v>
      </c>
      <c r="N18" s="63">
        <f>P18+Q18</f>
        <v>0</v>
      </c>
      <c r="O18" s="85"/>
      <c r="P18" s="85"/>
      <c r="Q18" s="85">
        <v>0</v>
      </c>
      <c r="R18" s="211"/>
      <c r="S18" s="265">
        <f t="shared" si="1"/>
        <v>0</v>
      </c>
      <c r="T18" s="201"/>
      <c r="U18" s="201"/>
    </row>
    <row r="19" spans="1:21" ht="38.25" customHeight="1">
      <c r="A19" s="56" t="s">
        <v>34</v>
      </c>
      <c r="B19" s="438" t="s">
        <v>8</v>
      </c>
      <c r="C19" s="166">
        <f>C20+C21+C22</f>
        <v>543.5</v>
      </c>
      <c r="D19" s="163"/>
      <c r="E19" s="167"/>
      <c r="F19" s="163">
        <f>F20+F21+F22</f>
        <v>543.5</v>
      </c>
      <c r="G19" s="87"/>
      <c r="H19" s="107">
        <f>H20+H21+H22</f>
        <v>211.68</v>
      </c>
      <c r="I19" s="105"/>
      <c r="J19" s="108"/>
      <c r="K19" s="105">
        <f>K20+K21+K22</f>
        <v>211.68</v>
      </c>
      <c r="L19" s="230"/>
      <c r="M19" s="251">
        <f t="shared" si="0"/>
        <v>0.38947562097516103</v>
      </c>
      <c r="N19" s="107">
        <f>N20+N21+N22</f>
        <v>211.68</v>
      </c>
      <c r="O19" s="105"/>
      <c r="P19" s="108"/>
      <c r="Q19" s="105">
        <f>Q20+Q21+Q22</f>
        <v>211.68</v>
      </c>
      <c r="R19" s="211"/>
      <c r="S19" s="251">
        <f t="shared" si="1"/>
        <v>0.38947562097516103</v>
      </c>
      <c r="T19" s="201"/>
      <c r="U19" s="201"/>
    </row>
    <row r="20" spans="1:21" ht="162" customHeight="1">
      <c r="A20" s="10" t="s">
        <v>47</v>
      </c>
      <c r="B20" s="118" t="s">
        <v>9</v>
      </c>
      <c r="C20" s="83">
        <f>F20</f>
        <v>300</v>
      </c>
      <c r="D20" s="84"/>
      <c r="E20" s="84"/>
      <c r="F20" s="84">
        <v>300</v>
      </c>
      <c r="G20" s="87"/>
      <c r="H20" s="63">
        <f>J20+K20</f>
        <v>0</v>
      </c>
      <c r="I20" s="71"/>
      <c r="J20" s="71"/>
      <c r="K20" s="71">
        <v>0</v>
      </c>
      <c r="L20" s="230"/>
      <c r="M20" s="265">
        <f t="shared" si="0"/>
        <v>0</v>
      </c>
      <c r="N20" s="63">
        <f>P20+Q20</f>
        <v>0</v>
      </c>
      <c r="O20" s="71"/>
      <c r="P20" s="71"/>
      <c r="Q20" s="71">
        <v>0</v>
      </c>
      <c r="R20" s="211"/>
      <c r="S20" s="265">
        <f t="shared" si="1"/>
        <v>0</v>
      </c>
      <c r="T20" s="201"/>
      <c r="U20" s="201"/>
    </row>
    <row r="21" spans="1:21" ht="157.5" customHeight="1">
      <c r="A21" s="36" t="s">
        <v>26</v>
      </c>
      <c r="B21" s="323" t="s">
        <v>10</v>
      </c>
      <c r="C21" s="83">
        <f>F21</f>
        <v>228.5</v>
      </c>
      <c r="D21" s="84"/>
      <c r="E21" s="413"/>
      <c r="F21" s="84">
        <v>228.5</v>
      </c>
      <c r="G21" s="87"/>
      <c r="H21" s="63">
        <f>K21</f>
        <v>200.945</v>
      </c>
      <c r="I21" s="71"/>
      <c r="J21" s="110"/>
      <c r="K21" s="106">
        <v>200.945</v>
      </c>
      <c r="L21" s="230"/>
      <c r="M21" s="265">
        <f t="shared" si="0"/>
        <v>0.8794091903719912</v>
      </c>
      <c r="N21" s="63">
        <f>Q21</f>
        <v>200.945</v>
      </c>
      <c r="O21" s="71"/>
      <c r="P21" s="110"/>
      <c r="Q21" s="106">
        <v>200.945</v>
      </c>
      <c r="R21" s="211"/>
      <c r="S21" s="265">
        <f t="shared" si="1"/>
        <v>0.8794091903719912</v>
      </c>
      <c r="T21" s="201"/>
      <c r="U21" s="201"/>
    </row>
    <row r="22" spans="1:21" ht="63.75" customHeight="1">
      <c r="A22" s="36" t="s">
        <v>45</v>
      </c>
      <c r="B22" s="118" t="s">
        <v>294</v>
      </c>
      <c r="C22" s="165">
        <f>F22</f>
        <v>15</v>
      </c>
      <c r="D22" s="84"/>
      <c r="E22" s="413"/>
      <c r="F22" s="84">
        <v>15</v>
      </c>
      <c r="G22" s="87"/>
      <c r="H22" s="63">
        <f>K22</f>
        <v>10.735</v>
      </c>
      <c r="I22" s="71"/>
      <c r="J22" s="110"/>
      <c r="K22" s="106">
        <v>10.735</v>
      </c>
      <c r="L22" s="230"/>
      <c r="M22" s="265">
        <f t="shared" si="0"/>
        <v>0.7156666666666667</v>
      </c>
      <c r="N22" s="63">
        <f>Q22</f>
        <v>10.735</v>
      </c>
      <c r="O22" s="71"/>
      <c r="P22" s="110"/>
      <c r="Q22" s="106">
        <v>10.735</v>
      </c>
      <c r="R22" s="211"/>
      <c r="S22" s="265">
        <f t="shared" si="1"/>
        <v>0.7156666666666667</v>
      </c>
      <c r="T22" s="201"/>
      <c r="U22" s="201"/>
    </row>
    <row r="23" spans="1:21" ht="61.5" customHeight="1">
      <c r="A23" s="56" t="s">
        <v>53</v>
      </c>
      <c r="B23" s="439" t="s">
        <v>11</v>
      </c>
      <c r="C23" s="440">
        <f>C24</f>
        <v>60</v>
      </c>
      <c r="D23" s="163"/>
      <c r="E23" s="163"/>
      <c r="F23" s="163">
        <f>F24</f>
        <v>60</v>
      </c>
      <c r="G23" s="87"/>
      <c r="H23" s="111">
        <f>H24</f>
        <v>0</v>
      </c>
      <c r="I23" s="105"/>
      <c r="J23" s="105"/>
      <c r="K23" s="105">
        <f>K24</f>
        <v>0</v>
      </c>
      <c r="L23" s="230"/>
      <c r="M23" s="251">
        <f t="shared" si="0"/>
        <v>0</v>
      </c>
      <c r="N23" s="111">
        <f>N24</f>
        <v>0</v>
      </c>
      <c r="O23" s="105"/>
      <c r="P23" s="105"/>
      <c r="Q23" s="105">
        <f>Q24</f>
        <v>0</v>
      </c>
      <c r="R23" s="211"/>
      <c r="S23" s="265">
        <f t="shared" si="1"/>
        <v>0</v>
      </c>
      <c r="T23" s="201"/>
      <c r="U23" s="201"/>
    </row>
    <row r="24" spans="1:21" ht="72" customHeight="1">
      <c r="A24" s="10" t="s">
        <v>47</v>
      </c>
      <c r="B24" s="118" t="s">
        <v>165</v>
      </c>
      <c r="C24" s="165">
        <f>E24+F24+D24</f>
        <v>60</v>
      </c>
      <c r="D24" s="84"/>
      <c r="E24" s="84"/>
      <c r="F24" s="84">
        <v>60</v>
      </c>
      <c r="G24" s="87"/>
      <c r="H24" s="81">
        <f>J24+K24+I24</f>
        <v>0</v>
      </c>
      <c r="I24" s="71"/>
      <c r="J24" s="71"/>
      <c r="K24" s="71">
        <v>0</v>
      </c>
      <c r="L24" s="230"/>
      <c r="M24" s="265">
        <f t="shared" si="0"/>
        <v>0</v>
      </c>
      <c r="N24" s="81">
        <f>P24+Q24+O24</f>
        <v>0</v>
      </c>
      <c r="O24" s="71"/>
      <c r="P24" s="71"/>
      <c r="Q24" s="71">
        <v>0</v>
      </c>
      <c r="R24" s="211"/>
      <c r="S24" s="265">
        <f t="shared" si="1"/>
        <v>0</v>
      </c>
      <c r="T24" s="201"/>
      <c r="U24" s="201"/>
    </row>
    <row r="25" spans="1:21" ht="49.5" customHeight="1">
      <c r="A25" s="56" t="s">
        <v>74</v>
      </c>
      <c r="B25" s="441" t="s">
        <v>12</v>
      </c>
      <c r="C25" s="400">
        <f>C26+C27</f>
        <v>1441</v>
      </c>
      <c r="D25" s="163"/>
      <c r="E25" s="163"/>
      <c r="F25" s="400">
        <f>F26+F27</f>
        <v>1441</v>
      </c>
      <c r="G25" s="113"/>
      <c r="H25" s="112">
        <f>H26+H27</f>
        <v>263.799</v>
      </c>
      <c r="I25" s="105"/>
      <c r="J25" s="105"/>
      <c r="K25" s="112">
        <f>K26+K27</f>
        <v>263.799</v>
      </c>
      <c r="L25" s="192"/>
      <c r="M25" s="251">
        <f t="shared" si="0"/>
        <v>0.18306662040249824</v>
      </c>
      <c r="N25" s="112">
        <f>N26+N27</f>
        <v>263.799</v>
      </c>
      <c r="O25" s="105"/>
      <c r="P25" s="105"/>
      <c r="Q25" s="112">
        <f>Q26+Q27</f>
        <v>263.799</v>
      </c>
      <c r="R25" s="211"/>
      <c r="S25" s="251">
        <f t="shared" si="1"/>
        <v>0.18306662040249824</v>
      </c>
      <c r="T25" s="201"/>
      <c r="U25" s="201"/>
    </row>
    <row r="26" spans="1:21" ht="96.75" customHeight="1">
      <c r="A26" s="10" t="s">
        <v>47</v>
      </c>
      <c r="B26" s="118" t="s">
        <v>166</v>
      </c>
      <c r="C26" s="165">
        <f>D26+E26+F26</f>
        <v>1241</v>
      </c>
      <c r="D26" s="163"/>
      <c r="E26" s="163"/>
      <c r="F26" s="84">
        <v>1241</v>
      </c>
      <c r="G26" s="113"/>
      <c r="H26" s="81">
        <f>I26+J26+K26</f>
        <v>263.799</v>
      </c>
      <c r="I26" s="105"/>
      <c r="J26" s="105"/>
      <c r="K26" s="71">
        <v>263.799</v>
      </c>
      <c r="L26" s="192"/>
      <c r="M26" s="265">
        <f t="shared" si="0"/>
        <v>0.21256970185334406</v>
      </c>
      <c r="N26" s="63">
        <f>O26+P26+Q26</f>
        <v>263.799</v>
      </c>
      <c r="O26" s="105"/>
      <c r="P26" s="105"/>
      <c r="Q26" s="71">
        <v>263.799</v>
      </c>
      <c r="R26" s="211"/>
      <c r="S26" s="265">
        <f t="shared" si="1"/>
        <v>0.21256970185334406</v>
      </c>
      <c r="T26" s="201"/>
      <c r="U26" s="201"/>
    </row>
    <row r="27" spans="1:21" ht="84.75" customHeight="1">
      <c r="A27" s="10" t="s">
        <v>26</v>
      </c>
      <c r="B27" s="118" t="s">
        <v>295</v>
      </c>
      <c r="C27" s="165">
        <f>F27</f>
        <v>200</v>
      </c>
      <c r="D27" s="163"/>
      <c r="E27" s="163"/>
      <c r="F27" s="84">
        <v>200</v>
      </c>
      <c r="G27" s="113"/>
      <c r="H27" s="81">
        <f>J27+K27+I27</f>
        <v>0</v>
      </c>
      <c r="I27" s="71"/>
      <c r="J27" s="71"/>
      <c r="K27" s="71">
        <v>0</v>
      </c>
      <c r="L27" s="230"/>
      <c r="M27" s="265">
        <f>H27/C27</f>
        <v>0</v>
      </c>
      <c r="N27" s="81">
        <f>P27+Q27+O27</f>
        <v>0</v>
      </c>
      <c r="O27" s="71"/>
      <c r="P27" s="71"/>
      <c r="Q27" s="71">
        <v>0</v>
      </c>
      <c r="R27" s="211"/>
      <c r="S27" s="265">
        <f>N27/C27</f>
        <v>0</v>
      </c>
      <c r="T27" s="201"/>
      <c r="U27" s="201"/>
    </row>
    <row r="28" spans="1:21" ht="40.5" customHeight="1">
      <c r="A28" s="56" t="s">
        <v>75</v>
      </c>
      <c r="B28" s="438" t="s">
        <v>167</v>
      </c>
      <c r="C28" s="400">
        <f>C29</f>
        <v>238.34</v>
      </c>
      <c r="D28" s="163"/>
      <c r="E28" s="163"/>
      <c r="F28" s="163">
        <f>F29</f>
        <v>238.34</v>
      </c>
      <c r="G28" s="113"/>
      <c r="H28" s="112">
        <f>H29</f>
        <v>0</v>
      </c>
      <c r="I28" s="105"/>
      <c r="J28" s="105"/>
      <c r="K28" s="105">
        <f>K29</f>
        <v>0</v>
      </c>
      <c r="L28" s="192"/>
      <c r="M28" s="251">
        <f t="shared" si="0"/>
        <v>0</v>
      </c>
      <c r="N28" s="112">
        <f>N29</f>
        <v>0</v>
      </c>
      <c r="O28" s="105"/>
      <c r="P28" s="105"/>
      <c r="Q28" s="105">
        <f>Q29</f>
        <v>0</v>
      </c>
      <c r="R28" s="211"/>
      <c r="S28" s="251">
        <f t="shared" si="1"/>
        <v>0</v>
      </c>
      <c r="T28" s="201"/>
      <c r="U28" s="201"/>
    </row>
    <row r="29" spans="1:21" ht="66" customHeight="1" thickBot="1">
      <c r="A29" s="10" t="s">
        <v>47</v>
      </c>
      <c r="B29" s="432" t="s">
        <v>183</v>
      </c>
      <c r="C29" s="165">
        <f>F29</f>
        <v>238.34</v>
      </c>
      <c r="D29" s="163"/>
      <c r="E29" s="163"/>
      <c r="F29" s="84">
        <v>238.34</v>
      </c>
      <c r="G29" s="113"/>
      <c r="H29" s="81">
        <f>K29</f>
        <v>0</v>
      </c>
      <c r="I29" s="105"/>
      <c r="J29" s="105"/>
      <c r="K29" s="71">
        <v>0</v>
      </c>
      <c r="L29" s="192"/>
      <c r="M29" s="265">
        <f t="shared" si="0"/>
        <v>0</v>
      </c>
      <c r="N29" s="81">
        <f>Q29</f>
        <v>0</v>
      </c>
      <c r="O29" s="105"/>
      <c r="P29" s="105"/>
      <c r="Q29" s="71">
        <v>0</v>
      </c>
      <c r="R29" s="211"/>
      <c r="S29" s="265">
        <f t="shared" si="1"/>
        <v>0</v>
      </c>
      <c r="T29" s="201"/>
      <c r="U29" s="201"/>
    </row>
    <row r="30" spans="1:21" ht="93" customHeight="1" thickBot="1">
      <c r="A30" s="17">
        <v>2</v>
      </c>
      <c r="B30" s="442" t="s">
        <v>0</v>
      </c>
      <c r="C30" s="161">
        <f>C31</f>
        <v>7937.7</v>
      </c>
      <c r="D30" s="155"/>
      <c r="E30" s="155"/>
      <c r="F30" s="155">
        <f>F31</f>
        <v>7937.7</v>
      </c>
      <c r="G30" s="91"/>
      <c r="H30" s="98">
        <f>H31</f>
        <v>3431.008</v>
      </c>
      <c r="I30" s="89"/>
      <c r="J30" s="89"/>
      <c r="K30" s="155">
        <f>K31</f>
        <v>3431.008</v>
      </c>
      <c r="L30" s="90"/>
      <c r="M30" s="249">
        <f t="shared" si="0"/>
        <v>0.4322420852387971</v>
      </c>
      <c r="N30" s="88">
        <f>N31</f>
        <v>3431.008</v>
      </c>
      <c r="O30" s="89"/>
      <c r="P30" s="89"/>
      <c r="Q30" s="155">
        <f>Q31</f>
        <v>3431.008</v>
      </c>
      <c r="R30" s="213"/>
      <c r="S30" s="250">
        <f>N30/C30</f>
        <v>0.4322420852387971</v>
      </c>
      <c r="T30" s="201"/>
      <c r="U30" s="201"/>
    </row>
    <row r="31" spans="1:21" ht="48" customHeight="1" thickBot="1">
      <c r="A31" s="51">
        <v>1</v>
      </c>
      <c r="B31" s="311" t="s">
        <v>6</v>
      </c>
      <c r="C31" s="443">
        <f>E31+F31</f>
        <v>7937.7</v>
      </c>
      <c r="D31" s="443"/>
      <c r="E31" s="444"/>
      <c r="F31" s="444">
        <v>7937.7</v>
      </c>
      <c r="G31" s="104"/>
      <c r="H31" s="290">
        <f>J31+K31</f>
        <v>3431.008</v>
      </c>
      <c r="I31" s="103"/>
      <c r="J31" s="103"/>
      <c r="K31" s="103">
        <v>3431.008</v>
      </c>
      <c r="L31" s="291"/>
      <c r="M31" s="284">
        <f t="shared" si="0"/>
        <v>0.4322420852387971</v>
      </c>
      <c r="N31" s="290">
        <f>P31+Q31</f>
        <v>3431.008</v>
      </c>
      <c r="O31" s="103"/>
      <c r="P31" s="103"/>
      <c r="Q31" s="103">
        <v>3431.008</v>
      </c>
      <c r="R31" s="292"/>
      <c r="S31" s="284">
        <f t="shared" si="1"/>
        <v>0.4322420852387971</v>
      </c>
      <c r="T31" s="201"/>
      <c r="U31" s="201"/>
    </row>
    <row r="32" spans="1:21" ht="77.25" customHeight="1" thickBot="1">
      <c r="A32" s="17">
        <v>3</v>
      </c>
      <c r="B32" s="445" t="s">
        <v>170</v>
      </c>
      <c r="C32" s="161">
        <f>C33+C34+C35+C36+C37+C38+C39</f>
        <v>29160.445</v>
      </c>
      <c r="D32" s="155"/>
      <c r="E32" s="161">
        <f>E33+E34+E35+E36+E37+E38+E39</f>
        <v>5822.55</v>
      </c>
      <c r="F32" s="161">
        <f>F33+F34+F35+F36+F37+F38+F39</f>
        <v>23337.895</v>
      </c>
      <c r="G32" s="99"/>
      <c r="H32" s="161">
        <f>H33+H34+H35+H36+H37+H38+H39</f>
        <v>5025.878000000001</v>
      </c>
      <c r="I32" s="155"/>
      <c r="J32" s="161">
        <f>J33+J34+J35+J36+J37+J38+J39</f>
        <v>0</v>
      </c>
      <c r="K32" s="161">
        <f>K33+K34+K35+K36+K37+K38+K39</f>
        <v>5025.878000000001</v>
      </c>
      <c r="L32" s="193"/>
      <c r="M32" s="250">
        <f aca="true" t="shared" si="2" ref="M32:M54">H32/C32</f>
        <v>0.17235258241086515</v>
      </c>
      <c r="N32" s="161">
        <f>N33+N34+N35+N36+N37+N38+N39</f>
        <v>4680.73</v>
      </c>
      <c r="O32" s="155"/>
      <c r="P32" s="161">
        <f>P33+P34+P35+P36+P37+P38+P39</f>
        <v>0</v>
      </c>
      <c r="Q32" s="161">
        <f>Q33+Q34+Q35+Q36+Q37+Q38+Q39</f>
        <v>4680.73</v>
      </c>
      <c r="R32" s="215"/>
      <c r="S32" s="250">
        <f>N32/C32</f>
        <v>0.16051641187231538</v>
      </c>
      <c r="T32" s="202"/>
      <c r="U32" s="202"/>
    </row>
    <row r="33" spans="1:21" ht="75.75" customHeight="1">
      <c r="A33" s="19">
        <v>1</v>
      </c>
      <c r="B33" s="54" t="s">
        <v>134</v>
      </c>
      <c r="C33" s="165">
        <f>F33+E33</f>
        <v>17674.762</v>
      </c>
      <c r="D33" s="414"/>
      <c r="E33" s="414">
        <v>2851.103</v>
      </c>
      <c r="F33" s="414">
        <v>14823.659</v>
      </c>
      <c r="G33" s="101"/>
      <c r="H33" s="63">
        <f>K33+J33</f>
        <v>2242.684</v>
      </c>
      <c r="I33" s="85"/>
      <c r="J33" s="85"/>
      <c r="K33" s="85">
        <v>2242.684</v>
      </c>
      <c r="L33" s="190"/>
      <c r="M33" s="265">
        <f t="shared" si="2"/>
        <v>0.1268862347340236</v>
      </c>
      <c r="N33" s="63">
        <f>Q33+P33</f>
        <v>2231.909</v>
      </c>
      <c r="O33" s="85"/>
      <c r="P33" s="85"/>
      <c r="Q33" s="85">
        <v>2231.909</v>
      </c>
      <c r="R33" s="216"/>
      <c r="S33" s="265">
        <f t="shared" si="1"/>
        <v>0.1262766084205264</v>
      </c>
      <c r="T33" s="202"/>
      <c r="U33" s="202"/>
    </row>
    <row r="34" spans="1:21" ht="49.5" customHeight="1">
      <c r="A34" s="52">
        <v>2</v>
      </c>
      <c r="B34" s="357" t="s">
        <v>135</v>
      </c>
      <c r="C34" s="165">
        <f>F34+E34</f>
        <v>6642.447</v>
      </c>
      <c r="D34" s="414"/>
      <c r="E34" s="414">
        <v>2611.447</v>
      </c>
      <c r="F34" s="414">
        <v>4031</v>
      </c>
      <c r="G34" s="101"/>
      <c r="H34" s="80">
        <f>K34+J34</f>
        <v>210.819</v>
      </c>
      <c r="I34" s="95"/>
      <c r="J34" s="95"/>
      <c r="K34" s="85">
        <v>210.819</v>
      </c>
      <c r="L34" s="191"/>
      <c r="M34" s="265">
        <f t="shared" si="2"/>
        <v>0.031738153123389616</v>
      </c>
      <c r="N34" s="102">
        <f>Q34+P34</f>
        <v>210.819</v>
      </c>
      <c r="O34" s="95"/>
      <c r="P34" s="95"/>
      <c r="Q34" s="85">
        <v>210.819</v>
      </c>
      <c r="R34" s="216"/>
      <c r="S34" s="265">
        <f t="shared" si="1"/>
        <v>0.031738153123389616</v>
      </c>
      <c r="T34" s="202"/>
      <c r="U34" s="202"/>
    </row>
    <row r="35" spans="1:21" ht="63" customHeight="1">
      <c r="A35" s="27">
        <v>3</v>
      </c>
      <c r="B35" s="357" t="s">
        <v>136</v>
      </c>
      <c r="C35" s="426">
        <f>E35+F35</f>
        <v>1551.3</v>
      </c>
      <c r="D35" s="446"/>
      <c r="E35" s="446">
        <v>360</v>
      </c>
      <c r="F35" s="446">
        <v>1191.3</v>
      </c>
      <c r="G35" s="97"/>
      <c r="H35" s="102">
        <f>J35+K35</f>
        <v>799.13</v>
      </c>
      <c r="I35" s="95"/>
      <c r="J35" s="95"/>
      <c r="K35" s="85">
        <v>799.13</v>
      </c>
      <c r="L35" s="189"/>
      <c r="M35" s="265">
        <f t="shared" si="2"/>
        <v>0.5151356926448785</v>
      </c>
      <c r="N35" s="102">
        <f>P35+Q35</f>
        <v>780.951</v>
      </c>
      <c r="O35" s="95"/>
      <c r="P35" s="95"/>
      <c r="Q35" s="85">
        <v>780.951</v>
      </c>
      <c r="R35" s="210"/>
      <c r="S35" s="265">
        <f t="shared" si="1"/>
        <v>0.5034171340166312</v>
      </c>
      <c r="T35" s="201"/>
      <c r="U35" s="201"/>
    </row>
    <row r="36" spans="1:21" ht="73.5" customHeight="1">
      <c r="A36" s="19">
        <v>4</v>
      </c>
      <c r="B36" s="54" t="s">
        <v>137</v>
      </c>
      <c r="C36" s="165">
        <f>E36+F36</f>
        <v>2166.936</v>
      </c>
      <c r="D36" s="414"/>
      <c r="E36" s="414"/>
      <c r="F36" s="414">
        <v>2166.936</v>
      </c>
      <c r="G36" s="87"/>
      <c r="H36" s="63">
        <f>J36+K36</f>
        <v>1117.508</v>
      </c>
      <c r="I36" s="85"/>
      <c r="J36" s="85"/>
      <c r="K36" s="85">
        <v>1117.508</v>
      </c>
      <c r="L36" s="230"/>
      <c r="M36" s="265">
        <f t="shared" si="2"/>
        <v>0.5157088165040407</v>
      </c>
      <c r="N36" s="81">
        <f>P36+Q36</f>
        <v>846.314</v>
      </c>
      <c r="O36" s="85"/>
      <c r="P36" s="85"/>
      <c r="Q36" s="85">
        <v>846.314</v>
      </c>
      <c r="R36" s="211"/>
      <c r="S36" s="265">
        <f t="shared" si="1"/>
        <v>0.3905579121856852</v>
      </c>
      <c r="T36" s="201"/>
      <c r="U36" s="201"/>
    </row>
    <row r="37" spans="1:21" ht="69" customHeight="1">
      <c r="A37" s="19">
        <v>5</v>
      </c>
      <c r="B37" s="54" t="s">
        <v>138</v>
      </c>
      <c r="C37" s="165">
        <f>E37+F37</f>
        <v>50</v>
      </c>
      <c r="D37" s="414"/>
      <c r="E37" s="414"/>
      <c r="F37" s="414">
        <v>50</v>
      </c>
      <c r="G37" s="87"/>
      <c r="H37" s="63">
        <f>J37+K37</f>
        <v>50</v>
      </c>
      <c r="I37" s="85"/>
      <c r="J37" s="85"/>
      <c r="K37" s="85">
        <v>50</v>
      </c>
      <c r="L37" s="230"/>
      <c r="M37" s="265">
        <f t="shared" si="2"/>
        <v>1</v>
      </c>
      <c r="N37" s="81">
        <f>P37+Q37</f>
        <v>0</v>
      </c>
      <c r="O37" s="85"/>
      <c r="P37" s="85"/>
      <c r="Q37" s="85">
        <v>0</v>
      </c>
      <c r="R37" s="211"/>
      <c r="S37" s="265">
        <f t="shared" si="1"/>
        <v>0</v>
      </c>
      <c r="T37" s="201"/>
      <c r="U37" s="201"/>
    </row>
    <row r="38" spans="1:21" ht="83.25" customHeight="1">
      <c r="A38" s="19">
        <v>6</v>
      </c>
      <c r="B38" s="357" t="s">
        <v>252</v>
      </c>
      <c r="C38" s="165">
        <f>E38+F38</f>
        <v>400</v>
      </c>
      <c r="D38" s="414"/>
      <c r="E38" s="447"/>
      <c r="F38" s="414">
        <v>400</v>
      </c>
      <c r="G38" s="87"/>
      <c r="H38" s="63">
        <f>J38+K38</f>
        <v>268.237</v>
      </c>
      <c r="I38" s="85"/>
      <c r="J38" s="85"/>
      <c r="K38" s="85">
        <v>268.237</v>
      </c>
      <c r="L38" s="230"/>
      <c r="M38" s="265">
        <f>H38/C38</f>
        <v>0.6705925</v>
      </c>
      <c r="N38" s="81">
        <f>P38+Q38</f>
        <v>273.237</v>
      </c>
      <c r="O38" s="85"/>
      <c r="P38" s="85"/>
      <c r="Q38" s="85">
        <v>273.237</v>
      </c>
      <c r="R38" s="211"/>
      <c r="S38" s="265">
        <f>N38/C38</f>
        <v>0.6830925000000001</v>
      </c>
      <c r="T38" s="201"/>
      <c r="U38" s="201"/>
    </row>
    <row r="39" spans="1:21" ht="49.5" customHeight="1">
      <c r="A39" s="19">
        <v>7</v>
      </c>
      <c r="B39" s="54" t="s">
        <v>253</v>
      </c>
      <c r="C39" s="165">
        <f>E39+F39</f>
        <v>675</v>
      </c>
      <c r="D39" s="414"/>
      <c r="E39" s="447"/>
      <c r="F39" s="414">
        <v>675</v>
      </c>
      <c r="G39" s="87"/>
      <c r="H39" s="63">
        <f>J39+K39</f>
        <v>337.5</v>
      </c>
      <c r="I39" s="85"/>
      <c r="J39" s="85"/>
      <c r="K39" s="85">
        <v>337.5</v>
      </c>
      <c r="L39" s="230"/>
      <c r="M39" s="265">
        <f>H39/C39</f>
        <v>0.5</v>
      </c>
      <c r="N39" s="81">
        <f>P39+Q39</f>
        <v>337.5</v>
      </c>
      <c r="O39" s="85"/>
      <c r="P39" s="85"/>
      <c r="Q39" s="85">
        <v>337.5</v>
      </c>
      <c r="R39" s="211"/>
      <c r="S39" s="265">
        <f>N39/C39</f>
        <v>0.5</v>
      </c>
      <c r="T39" s="201"/>
      <c r="U39" s="201"/>
    </row>
    <row r="40" spans="1:21" ht="65.25" customHeight="1" thickBot="1">
      <c r="A40" s="349">
        <v>4</v>
      </c>
      <c r="B40" s="448" t="s">
        <v>117</v>
      </c>
      <c r="C40" s="183">
        <f>C41+C42+C43+C44+C45+C46+C47+C48+C49+C50+C51</f>
        <v>12000</v>
      </c>
      <c r="D40" s="186"/>
      <c r="E40" s="350"/>
      <c r="F40" s="186">
        <f>F41+F42+F43+F44+F45+F46+F47+F48+F49+F50+F51</f>
        <v>12000</v>
      </c>
      <c r="G40" s="351"/>
      <c r="H40" s="183">
        <f>H41+H42+H43+H44+H45+H46+H47+H48+H49+H50+H51</f>
        <v>5922.653</v>
      </c>
      <c r="I40" s="186"/>
      <c r="J40" s="350"/>
      <c r="K40" s="186">
        <f>K41+K42+K43+K44+K45+K46+K47+K48+K49+K50+K51</f>
        <v>5922.653</v>
      </c>
      <c r="L40" s="352"/>
      <c r="M40" s="312">
        <f>H40/C40</f>
        <v>0.49355441666666666</v>
      </c>
      <c r="N40" s="183">
        <f>N41+N42+N43+N44+N45+N46+N47+N48+N49+N50+N51</f>
        <v>5982.445</v>
      </c>
      <c r="O40" s="186"/>
      <c r="P40" s="350"/>
      <c r="Q40" s="186">
        <f>Q41+Q42+Q43+Q44+Q45+Q46+Q47+Q48+Q49+Q50+Q51</f>
        <v>5982.445</v>
      </c>
      <c r="R40" s="353"/>
      <c r="S40" s="253">
        <f>N40/C40</f>
        <v>0.4985370833333333</v>
      </c>
      <c r="T40" s="201"/>
      <c r="U40" s="201"/>
    </row>
    <row r="41" spans="1:21" ht="39" customHeight="1">
      <c r="A41" s="23">
        <v>1</v>
      </c>
      <c r="B41" s="327" t="s">
        <v>118</v>
      </c>
      <c r="C41" s="83">
        <f aca="true" t="shared" si="3" ref="C41:C51">E41+F41</f>
        <v>1000</v>
      </c>
      <c r="D41" s="263"/>
      <c r="E41" s="263"/>
      <c r="F41" s="449">
        <v>1000</v>
      </c>
      <c r="G41" s="94"/>
      <c r="H41" s="63">
        <f aca="true" t="shared" si="4" ref="H41:H50">J41+K41</f>
        <v>352</v>
      </c>
      <c r="I41" s="92"/>
      <c r="J41" s="92"/>
      <c r="K41" s="93">
        <v>352</v>
      </c>
      <c r="L41" s="244"/>
      <c r="M41" s="265">
        <f t="shared" si="2"/>
        <v>0.352</v>
      </c>
      <c r="N41" s="63">
        <f aca="true" t="shared" si="5" ref="N41:N51">P41+Q41</f>
        <v>607.04</v>
      </c>
      <c r="O41" s="92"/>
      <c r="P41" s="92"/>
      <c r="Q41" s="93">
        <v>607.04</v>
      </c>
      <c r="R41" s="214"/>
      <c r="S41" s="265">
        <f t="shared" si="1"/>
        <v>0.6070399999999999</v>
      </c>
      <c r="T41" s="201"/>
      <c r="U41" s="201"/>
    </row>
    <row r="42" spans="1:21" ht="108.75" customHeight="1">
      <c r="A42" s="27">
        <v>2</v>
      </c>
      <c r="B42" s="450" t="s">
        <v>119</v>
      </c>
      <c r="C42" s="83">
        <f t="shared" si="3"/>
        <v>400</v>
      </c>
      <c r="D42" s="446"/>
      <c r="E42" s="446"/>
      <c r="F42" s="451">
        <v>400</v>
      </c>
      <c r="G42" s="97"/>
      <c r="H42" s="63">
        <f t="shared" si="4"/>
        <v>348.8</v>
      </c>
      <c r="I42" s="95"/>
      <c r="J42" s="95"/>
      <c r="K42" s="96">
        <v>348.8</v>
      </c>
      <c r="L42" s="189"/>
      <c r="M42" s="265">
        <f t="shared" si="2"/>
        <v>0.872</v>
      </c>
      <c r="N42" s="63">
        <f t="shared" si="5"/>
        <v>348.8</v>
      </c>
      <c r="O42" s="95"/>
      <c r="P42" s="95"/>
      <c r="Q42" s="96">
        <v>348.8</v>
      </c>
      <c r="R42" s="210"/>
      <c r="S42" s="265">
        <f t="shared" si="1"/>
        <v>0.872</v>
      </c>
      <c r="T42" s="201"/>
      <c r="U42" s="201"/>
    </row>
    <row r="43" spans="1:21" ht="25.5" customHeight="1">
      <c r="A43" s="19">
        <v>3</v>
      </c>
      <c r="B43" s="357" t="s">
        <v>120</v>
      </c>
      <c r="C43" s="83">
        <f t="shared" si="3"/>
        <v>2562</v>
      </c>
      <c r="D43" s="414"/>
      <c r="E43" s="414"/>
      <c r="F43" s="452">
        <v>2562</v>
      </c>
      <c r="G43" s="87"/>
      <c r="H43" s="63">
        <f t="shared" si="4"/>
        <v>1295.348</v>
      </c>
      <c r="I43" s="85"/>
      <c r="J43" s="85"/>
      <c r="K43" s="86">
        <v>1295.348</v>
      </c>
      <c r="L43" s="230"/>
      <c r="M43" s="265">
        <f t="shared" si="2"/>
        <v>0.50560031225605</v>
      </c>
      <c r="N43" s="63">
        <f t="shared" si="5"/>
        <v>1295.348</v>
      </c>
      <c r="O43" s="85"/>
      <c r="P43" s="85"/>
      <c r="Q43" s="86">
        <v>1295.348</v>
      </c>
      <c r="R43" s="211"/>
      <c r="S43" s="265">
        <f t="shared" si="1"/>
        <v>0.50560031225605</v>
      </c>
      <c r="T43" s="201"/>
      <c r="U43" s="201"/>
    </row>
    <row r="44" spans="1:21" ht="26.25" customHeight="1">
      <c r="A44" s="19">
        <v>4</v>
      </c>
      <c r="B44" s="259" t="s">
        <v>121</v>
      </c>
      <c r="C44" s="83">
        <f t="shared" si="3"/>
        <v>61</v>
      </c>
      <c r="D44" s="414"/>
      <c r="E44" s="414"/>
      <c r="F44" s="452">
        <v>61</v>
      </c>
      <c r="G44" s="87"/>
      <c r="H44" s="63">
        <f t="shared" si="4"/>
        <v>61</v>
      </c>
      <c r="I44" s="85"/>
      <c r="J44" s="85"/>
      <c r="K44" s="86">
        <v>61</v>
      </c>
      <c r="L44" s="230"/>
      <c r="M44" s="265">
        <f t="shared" si="2"/>
        <v>1</v>
      </c>
      <c r="N44" s="63">
        <f t="shared" si="5"/>
        <v>61</v>
      </c>
      <c r="O44" s="85"/>
      <c r="P44" s="85"/>
      <c r="Q44" s="86">
        <v>61</v>
      </c>
      <c r="R44" s="211"/>
      <c r="S44" s="265">
        <f t="shared" si="1"/>
        <v>1</v>
      </c>
      <c r="T44" s="201"/>
      <c r="U44" s="201"/>
    </row>
    <row r="45" spans="1:21" ht="36" customHeight="1">
      <c r="A45" s="19">
        <v>5</v>
      </c>
      <c r="B45" s="259" t="s">
        <v>122</v>
      </c>
      <c r="C45" s="83">
        <f t="shared" si="3"/>
        <v>2925</v>
      </c>
      <c r="D45" s="414"/>
      <c r="E45" s="414"/>
      <c r="F45" s="452">
        <v>2925</v>
      </c>
      <c r="G45" s="87"/>
      <c r="H45" s="63">
        <f t="shared" si="4"/>
        <v>1395.42</v>
      </c>
      <c r="I45" s="85"/>
      <c r="J45" s="85"/>
      <c r="K45" s="86">
        <v>1395.42</v>
      </c>
      <c r="L45" s="230"/>
      <c r="M45" s="265">
        <f t="shared" si="2"/>
        <v>0.4770666666666667</v>
      </c>
      <c r="N45" s="63">
        <f t="shared" si="5"/>
        <v>1247.37</v>
      </c>
      <c r="O45" s="85"/>
      <c r="P45" s="85"/>
      <c r="Q45" s="86">
        <v>1247.37</v>
      </c>
      <c r="R45" s="211"/>
      <c r="S45" s="265">
        <f t="shared" si="1"/>
        <v>0.426451282051282</v>
      </c>
      <c r="T45" s="201"/>
      <c r="U45" s="201"/>
    </row>
    <row r="46" spans="1:21" ht="48.75" customHeight="1">
      <c r="A46" s="27">
        <v>6</v>
      </c>
      <c r="B46" s="357" t="s">
        <v>123</v>
      </c>
      <c r="C46" s="83">
        <f t="shared" si="3"/>
        <v>30</v>
      </c>
      <c r="D46" s="446"/>
      <c r="E46" s="446"/>
      <c r="F46" s="451">
        <v>30</v>
      </c>
      <c r="G46" s="97"/>
      <c r="H46" s="63">
        <f t="shared" si="4"/>
        <v>4.36</v>
      </c>
      <c r="I46" s="95"/>
      <c r="J46" s="95"/>
      <c r="K46" s="96">
        <v>4.36</v>
      </c>
      <c r="L46" s="189"/>
      <c r="M46" s="265">
        <f t="shared" si="2"/>
        <v>0.14533333333333334</v>
      </c>
      <c r="N46" s="63">
        <f t="shared" si="5"/>
        <v>4.36</v>
      </c>
      <c r="O46" s="95"/>
      <c r="P46" s="95"/>
      <c r="Q46" s="96">
        <v>4.36</v>
      </c>
      <c r="R46" s="210"/>
      <c r="S46" s="265">
        <f t="shared" si="1"/>
        <v>0.14533333333333334</v>
      </c>
      <c r="T46" s="201"/>
      <c r="U46" s="201"/>
    </row>
    <row r="47" spans="1:21" ht="60" customHeight="1">
      <c r="A47" s="19">
        <v>7</v>
      </c>
      <c r="B47" s="54" t="s">
        <v>133</v>
      </c>
      <c r="C47" s="83">
        <f t="shared" si="3"/>
        <v>50</v>
      </c>
      <c r="D47" s="414"/>
      <c r="E47" s="414"/>
      <c r="F47" s="452">
        <v>50</v>
      </c>
      <c r="G47" s="87"/>
      <c r="H47" s="63">
        <f>J47+K47</f>
        <v>32.7</v>
      </c>
      <c r="I47" s="85"/>
      <c r="J47" s="85"/>
      <c r="K47" s="86">
        <v>32.7</v>
      </c>
      <c r="L47" s="230"/>
      <c r="M47" s="266">
        <f t="shared" si="2"/>
        <v>0.654</v>
      </c>
      <c r="N47" s="63">
        <f>P47+Q47</f>
        <v>32.7</v>
      </c>
      <c r="O47" s="85"/>
      <c r="P47" s="85"/>
      <c r="Q47" s="86">
        <v>32.7</v>
      </c>
      <c r="R47" s="211"/>
      <c r="S47" s="266">
        <f t="shared" si="1"/>
        <v>0.654</v>
      </c>
      <c r="T47" s="201"/>
      <c r="U47" s="201"/>
    </row>
    <row r="48" spans="1:21" ht="110.25" customHeight="1">
      <c r="A48" s="18">
        <v>8</v>
      </c>
      <c r="B48" s="54" t="s">
        <v>181</v>
      </c>
      <c r="C48" s="83">
        <f t="shared" si="3"/>
        <v>3132</v>
      </c>
      <c r="D48" s="414"/>
      <c r="E48" s="414"/>
      <c r="F48" s="452">
        <v>3132</v>
      </c>
      <c r="G48" s="87"/>
      <c r="H48" s="63">
        <f t="shared" si="4"/>
        <v>1566</v>
      </c>
      <c r="I48" s="85"/>
      <c r="J48" s="85"/>
      <c r="K48" s="86">
        <v>1566</v>
      </c>
      <c r="L48" s="230"/>
      <c r="M48" s="265">
        <f t="shared" si="2"/>
        <v>0.5</v>
      </c>
      <c r="N48" s="63">
        <f t="shared" si="5"/>
        <v>1548.672</v>
      </c>
      <c r="O48" s="85"/>
      <c r="P48" s="85"/>
      <c r="Q48" s="86">
        <v>1548.672</v>
      </c>
      <c r="R48" s="211"/>
      <c r="S48" s="265">
        <f t="shared" si="1"/>
        <v>0.4944674329501916</v>
      </c>
      <c r="T48" s="201"/>
      <c r="U48" s="201"/>
    </row>
    <row r="49" spans="1:21" ht="64.5" customHeight="1">
      <c r="A49" s="18">
        <v>9</v>
      </c>
      <c r="B49" s="54" t="s">
        <v>124</v>
      </c>
      <c r="C49" s="83">
        <f t="shared" si="3"/>
        <v>340</v>
      </c>
      <c r="D49" s="414"/>
      <c r="E49" s="414"/>
      <c r="F49" s="452">
        <v>340</v>
      </c>
      <c r="G49" s="87"/>
      <c r="H49" s="63">
        <f t="shared" si="4"/>
        <v>172.71</v>
      </c>
      <c r="I49" s="85"/>
      <c r="J49" s="85"/>
      <c r="K49" s="86">
        <v>172.71</v>
      </c>
      <c r="L49" s="230"/>
      <c r="M49" s="265">
        <f t="shared" si="2"/>
        <v>0.5079705882352942</v>
      </c>
      <c r="N49" s="63">
        <f t="shared" si="5"/>
        <v>172.71</v>
      </c>
      <c r="O49" s="85"/>
      <c r="P49" s="85"/>
      <c r="Q49" s="86">
        <v>172.71</v>
      </c>
      <c r="R49" s="211"/>
      <c r="S49" s="265">
        <f t="shared" si="1"/>
        <v>0.5079705882352942</v>
      </c>
      <c r="T49" s="201"/>
      <c r="U49" s="201"/>
    </row>
    <row r="50" spans="1:21" ht="112.5" customHeight="1">
      <c r="A50" s="18">
        <v>10</v>
      </c>
      <c r="B50" s="54" t="s">
        <v>125</v>
      </c>
      <c r="C50" s="83">
        <f t="shared" si="3"/>
        <v>100</v>
      </c>
      <c r="D50" s="414"/>
      <c r="E50" s="414"/>
      <c r="F50" s="452">
        <v>100</v>
      </c>
      <c r="G50" s="87"/>
      <c r="H50" s="63">
        <f t="shared" si="4"/>
        <v>0</v>
      </c>
      <c r="I50" s="85"/>
      <c r="J50" s="85"/>
      <c r="K50" s="86">
        <v>0</v>
      </c>
      <c r="L50" s="230"/>
      <c r="M50" s="265">
        <f t="shared" si="2"/>
        <v>0</v>
      </c>
      <c r="N50" s="63">
        <f t="shared" si="5"/>
        <v>0</v>
      </c>
      <c r="O50" s="85"/>
      <c r="P50" s="85"/>
      <c r="Q50" s="86">
        <v>0</v>
      </c>
      <c r="R50" s="211"/>
      <c r="S50" s="265">
        <f t="shared" si="1"/>
        <v>0</v>
      </c>
      <c r="T50" s="201"/>
      <c r="U50" s="201"/>
    </row>
    <row r="51" spans="1:21" ht="63.75" customHeight="1">
      <c r="A51" s="18">
        <v>11</v>
      </c>
      <c r="B51" s="54" t="s">
        <v>132</v>
      </c>
      <c r="C51" s="83">
        <f t="shared" si="3"/>
        <v>1400</v>
      </c>
      <c r="D51" s="165"/>
      <c r="E51" s="414"/>
      <c r="F51" s="452">
        <v>1400</v>
      </c>
      <c r="G51" s="101"/>
      <c r="H51" s="63">
        <f>J51+K51</f>
        <v>694.315</v>
      </c>
      <c r="I51" s="85"/>
      <c r="J51" s="85"/>
      <c r="K51" s="86">
        <v>694.315</v>
      </c>
      <c r="L51" s="190"/>
      <c r="M51" s="266">
        <f t="shared" si="2"/>
        <v>0.49593928571428575</v>
      </c>
      <c r="N51" s="63">
        <f t="shared" si="5"/>
        <v>664.445</v>
      </c>
      <c r="O51" s="85"/>
      <c r="P51" s="85"/>
      <c r="Q51" s="86">
        <v>664.445</v>
      </c>
      <c r="R51" s="512"/>
      <c r="S51" s="266">
        <f t="shared" si="1"/>
        <v>0.47460357142857146</v>
      </c>
      <c r="T51" s="201"/>
      <c r="U51" s="201"/>
    </row>
    <row r="52" spans="1:21" ht="90" customHeight="1" thickBot="1">
      <c r="A52" s="41" t="s">
        <v>37</v>
      </c>
      <c r="B52" s="448" t="s">
        <v>16</v>
      </c>
      <c r="C52" s="507">
        <f>C53</f>
        <v>485</v>
      </c>
      <c r="D52" s="508"/>
      <c r="E52" s="508"/>
      <c r="F52" s="508">
        <f>F53</f>
        <v>485</v>
      </c>
      <c r="G52" s="509"/>
      <c r="H52" s="507">
        <f>H53</f>
        <v>0</v>
      </c>
      <c r="I52" s="508"/>
      <c r="J52" s="508"/>
      <c r="K52" s="508">
        <f>K53</f>
        <v>0</v>
      </c>
      <c r="L52" s="510"/>
      <c r="M52" s="312">
        <f>H52/C52</f>
        <v>0</v>
      </c>
      <c r="N52" s="507">
        <f>N53</f>
        <v>0</v>
      </c>
      <c r="O52" s="508"/>
      <c r="P52" s="508"/>
      <c r="Q52" s="508">
        <f>Q53</f>
        <v>0</v>
      </c>
      <c r="R52" s="511"/>
      <c r="S52" s="253">
        <f>N52/C52</f>
        <v>0</v>
      </c>
      <c r="T52" s="203"/>
      <c r="U52" s="203"/>
    </row>
    <row r="53" spans="1:21" ht="37.5" customHeight="1">
      <c r="A53" s="15" t="s">
        <v>54</v>
      </c>
      <c r="B53" s="453" t="s">
        <v>56</v>
      </c>
      <c r="C53" s="454">
        <f>C54+C55+C56</f>
        <v>485</v>
      </c>
      <c r="D53" s="455"/>
      <c r="E53" s="456"/>
      <c r="F53" s="455">
        <f>F54+F55+F56</f>
        <v>485</v>
      </c>
      <c r="G53" s="119"/>
      <c r="H53" s="391">
        <f>H54+H55+H56</f>
        <v>0</v>
      </c>
      <c r="I53" s="119"/>
      <c r="J53" s="217"/>
      <c r="K53" s="119">
        <f>K54+K55+K56</f>
        <v>0</v>
      </c>
      <c r="L53" s="217"/>
      <c r="M53" s="267">
        <f t="shared" si="2"/>
        <v>0</v>
      </c>
      <c r="N53" s="391">
        <f>N54+N55+N56</f>
        <v>0</v>
      </c>
      <c r="O53" s="119"/>
      <c r="P53" s="217"/>
      <c r="Q53" s="119">
        <f>Q54+Q55+Q56</f>
        <v>0</v>
      </c>
      <c r="R53" s="217"/>
      <c r="S53" s="267">
        <f t="shared" si="1"/>
        <v>0</v>
      </c>
      <c r="T53" s="204"/>
      <c r="U53" s="204"/>
    </row>
    <row r="54" spans="1:21" ht="99" customHeight="1">
      <c r="A54" s="10" t="s">
        <v>47</v>
      </c>
      <c r="B54" s="457" t="s">
        <v>17</v>
      </c>
      <c r="C54" s="83">
        <f>D54+E54+F54</f>
        <v>250</v>
      </c>
      <c r="D54" s="84"/>
      <c r="E54" s="84"/>
      <c r="F54" s="84">
        <v>250</v>
      </c>
      <c r="G54" s="43"/>
      <c r="H54" s="63">
        <f>I54+J54+K54</f>
        <v>0</v>
      </c>
      <c r="I54" s="71"/>
      <c r="J54" s="71"/>
      <c r="K54" s="71">
        <v>0</v>
      </c>
      <c r="L54" s="110"/>
      <c r="M54" s="265">
        <f t="shared" si="2"/>
        <v>0</v>
      </c>
      <c r="N54" s="63">
        <f>O54+P54+Q54</f>
        <v>0</v>
      </c>
      <c r="O54" s="71"/>
      <c r="P54" s="71"/>
      <c r="Q54" s="71">
        <v>0</v>
      </c>
      <c r="R54" s="110"/>
      <c r="S54" s="265">
        <f aca="true" t="shared" si="6" ref="S54:S59">N54/C54</f>
        <v>0</v>
      </c>
      <c r="T54" s="194"/>
      <c r="U54" s="194"/>
    </row>
    <row r="55" spans="1:21" ht="60.75" customHeight="1">
      <c r="A55" s="10" t="s">
        <v>26</v>
      </c>
      <c r="B55" s="457" t="s">
        <v>161</v>
      </c>
      <c r="C55" s="83">
        <f>D55+E55+F55</f>
        <v>100</v>
      </c>
      <c r="D55" s="84"/>
      <c r="E55" s="84"/>
      <c r="F55" s="84">
        <v>100</v>
      </c>
      <c r="G55" s="43"/>
      <c r="H55" s="63">
        <f>I55+J55+K55</f>
        <v>0</v>
      </c>
      <c r="I55" s="71"/>
      <c r="J55" s="71"/>
      <c r="K55" s="71">
        <v>0</v>
      </c>
      <c r="L55" s="110"/>
      <c r="M55" s="265">
        <f>H55/C55</f>
        <v>0</v>
      </c>
      <c r="N55" s="63">
        <f>O55+P55+Q55</f>
        <v>0</v>
      </c>
      <c r="O55" s="71"/>
      <c r="P55" s="71"/>
      <c r="Q55" s="71">
        <v>0</v>
      </c>
      <c r="R55" s="110"/>
      <c r="S55" s="265">
        <f t="shared" si="6"/>
        <v>0</v>
      </c>
      <c r="T55" s="194"/>
      <c r="U55" s="194"/>
    </row>
    <row r="56" spans="1:21" ht="73.5" customHeight="1" thickBot="1">
      <c r="A56" s="10" t="s">
        <v>45</v>
      </c>
      <c r="B56" s="457" t="s">
        <v>162</v>
      </c>
      <c r="C56" s="83">
        <f>D56+E56+F56</f>
        <v>135</v>
      </c>
      <c r="D56" s="84"/>
      <c r="E56" s="84"/>
      <c r="F56" s="84">
        <v>135</v>
      </c>
      <c r="G56" s="43"/>
      <c r="H56" s="63">
        <f>I56+J56+K56</f>
        <v>0</v>
      </c>
      <c r="I56" s="71"/>
      <c r="J56" s="71"/>
      <c r="K56" s="71">
        <v>0</v>
      </c>
      <c r="L56" s="110"/>
      <c r="M56" s="266">
        <f>H56/C56</f>
        <v>0</v>
      </c>
      <c r="N56" s="63">
        <f>O56+P56+Q56</f>
        <v>0</v>
      </c>
      <c r="O56" s="71"/>
      <c r="P56" s="71"/>
      <c r="Q56" s="71">
        <v>0</v>
      </c>
      <c r="R56" s="110"/>
      <c r="S56" s="265">
        <f t="shared" si="6"/>
        <v>0</v>
      </c>
      <c r="T56" s="194"/>
      <c r="U56" s="194"/>
    </row>
    <row r="57" spans="1:21" ht="66" customHeight="1" thickBot="1">
      <c r="A57" s="47">
        <v>6</v>
      </c>
      <c r="B57" s="458" t="s">
        <v>266</v>
      </c>
      <c r="C57" s="156">
        <f>C58+C61</f>
        <v>16496.604</v>
      </c>
      <c r="D57" s="73">
        <f>D58+D61</f>
        <v>3347.037</v>
      </c>
      <c r="E57" s="157">
        <f>E58+E61</f>
        <v>7193.767</v>
      </c>
      <c r="F57" s="73">
        <f>F58+F61</f>
        <v>5955.8</v>
      </c>
      <c r="G57" s="39"/>
      <c r="H57" s="156">
        <f>H58+H61</f>
        <v>3741.7780000000002</v>
      </c>
      <c r="I57" s="73">
        <f>I58+I61</f>
        <v>375.587</v>
      </c>
      <c r="J57" s="157">
        <f>J58+J61</f>
        <v>515.511</v>
      </c>
      <c r="K57" s="73">
        <f>K58+K61</f>
        <v>2850.68</v>
      </c>
      <c r="L57" s="72"/>
      <c r="M57" s="249">
        <f>H57/C57</f>
        <v>0.2268211081505018</v>
      </c>
      <c r="N57" s="156">
        <f>N58+N61</f>
        <v>3741.7780000000002</v>
      </c>
      <c r="O57" s="73">
        <f>O58+O61</f>
        <v>375.587</v>
      </c>
      <c r="P57" s="157">
        <f>P58+P61</f>
        <v>515.511</v>
      </c>
      <c r="Q57" s="73">
        <f>Q58+Q61</f>
        <v>2850.68</v>
      </c>
      <c r="R57" s="72"/>
      <c r="S57" s="250">
        <f t="shared" si="6"/>
        <v>0.2268211081505018</v>
      </c>
      <c r="T57" s="195"/>
      <c r="U57" s="195"/>
    </row>
    <row r="58" spans="1:21" ht="53.25" customHeight="1">
      <c r="A58" s="24" t="s">
        <v>19</v>
      </c>
      <c r="B58" s="459" t="s">
        <v>69</v>
      </c>
      <c r="C58" s="172">
        <f>C59</f>
        <v>9923.02</v>
      </c>
      <c r="D58" s="173">
        <f>D59</f>
        <v>3347.037</v>
      </c>
      <c r="E58" s="173">
        <f>E59</f>
        <v>3073.183</v>
      </c>
      <c r="F58" s="173">
        <f>F59</f>
        <v>3502.8</v>
      </c>
      <c r="G58" s="70"/>
      <c r="H58" s="67">
        <f aca="true" t="shared" si="7" ref="H58:Q58">H59</f>
        <v>1288.778</v>
      </c>
      <c r="I58" s="68">
        <f t="shared" si="7"/>
        <v>375.587</v>
      </c>
      <c r="J58" s="68">
        <f t="shared" si="7"/>
        <v>515.511</v>
      </c>
      <c r="K58" s="68">
        <f t="shared" si="7"/>
        <v>397.68</v>
      </c>
      <c r="L58" s="245"/>
      <c r="M58" s="254">
        <f>H58/C58</f>
        <v>0.12987759774745994</v>
      </c>
      <c r="N58" s="67">
        <f t="shared" si="7"/>
        <v>1288.778</v>
      </c>
      <c r="O58" s="68">
        <f t="shared" si="7"/>
        <v>375.587</v>
      </c>
      <c r="P58" s="68">
        <f t="shared" si="7"/>
        <v>515.511</v>
      </c>
      <c r="Q58" s="68">
        <f t="shared" si="7"/>
        <v>397.68</v>
      </c>
      <c r="R58" s="218"/>
      <c r="S58" s="254">
        <f t="shared" si="6"/>
        <v>0.12987759774745994</v>
      </c>
      <c r="T58" s="205"/>
      <c r="U58" s="205"/>
    </row>
    <row r="59" spans="1:21" ht="48" customHeight="1">
      <c r="A59" s="586" t="s">
        <v>47</v>
      </c>
      <c r="B59" s="347" t="s">
        <v>97</v>
      </c>
      <c r="C59" s="174">
        <f>D59+E59+F59+G59</f>
        <v>9923.02</v>
      </c>
      <c r="D59" s="169">
        <v>3347.037</v>
      </c>
      <c r="E59" s="169">
        <v>3073.183</v>
      </c>
      <c r="F59" s="169">
        <v>3502.8</v>
      </c>
      <c r="G59" s="53"/>
      <c r="H59" s="69">
        <f>I59+J59+K59+L59</f>
        <v>1288.778</v>
      </c>
      <c r="I59" s="71">
        <v>375.587</v>
      </c>
      <c r="J59" s="71">
        <v>515.511</v>
      </c>
      <c r="K59" s="71">
        <v>397.68</v>
      </c>
      <c r="L59" s="110"/>
      <c r="M59" s="265">
        <f>H59/C59</f>
        <v>0.12987759774745994</v>
      </c>
      <c r="N59" s="69">
        <f>O59+P59+Q59+R59</f>
        <v>1288.778</v>
      </c>
      <c r="O59" s="71">
        <v>375.587</v>
      </c>
      <c r="P59" s="71">
        <v>515.511</v>
      </c>
      <c r="Q59" s="71">
        <v>397.68</v>
      </c>
      <c r="R59" s="219"/>
      <c r="S59" s="265">
        <f t="shared" si="6"/>
        <v>0.12987759774745994</v>
      </c>
      <c r="T59" s="206"/>
      <c r="U59" s="206"/>
    </row>
    <row r="60" spans="1:21" ht="24.75" customHeight="1">
      <c r="A60" s="587"/>
      <c r="B60" s="348" t="s">
        <v>185</v>
      </c>
      <c r="C60" s="174">
        <f>D60+E60+F60</f>
        <v>891.098</v>
      </c>
      <c r="D60" s="169">
        <v>375.587</v>
      </c>
      <c r="E60" s="169">
        <v>515.511</v>
      </c>
      <c r="F60" s="169">
        <v>0</v>
      </c>
      <c r="G60" s="53"/>
      <c r="H60" s="174">
        <f>I60+J60+K60</f>
        <v>891.098</v>
      </c>
      <c r="I60" s="169">
        <v>375.587</v>
      </c>
      <c r="J60" s="169">
        <v>515.511</v>
      </c>
      <c r="K60" s="71">
        <v>0</v>
      </c>
      <c r="L60" s="110"/>
      <c r="M60" s="265"/>
      <c r="N60" s="174">
        <f>O60+P60+Q60</f>
        <v>891.098</v>
      </c>
      <c r="O60" s="169">
        <v>375.587</v>
      </c>
      <c r="P60" s="169">
        <v>515.511</v>
      </c>
      <c r="Q60" s="71">
        <v>0</v>
      </c>
      <c r="R60" s="219"/>
      <c r="S60" s="265"/>
      <c r="T60" s="206"/>
      <c r="U60" s="206"/>
    </row>
    <row r="61" spans="1:21" ht="57.75" customHeight="1">
      <c r="A61" s="20" t="s">
        <v>65</v>
      </c>
      <c r="B61" s="460" t="s">
        <v>261</v>
      </c>
      <c r="C61" s="388">
        <f>C62</f>
        <v>6573.584</v>
      </c>
      <c r="D61" s="387"/>
      <c r="E61" s="386">
        <f>E62</f>
        <v>4120.584</v>
      </c>
      <c r="F61" s="387">
        <f>F62</f>
        <v>2453</v>
      </c>
      <c r="G61" s="139"/>
      <c r="H61" s="388">
        <f>H62</f>
        <v>2453</v>
      </c>
      <c r="I61" s="387"/>
      <c r="J61" s="386">
        <f>J62</f>
        <v>0</v>
      </c>
      <c r="K61" s="387">
        <f>K62</f>
        <v>2453</v>
      </c>
      <c r="L61" s="109"/>
      <c r="M61" s="256">
        <f>H61/C61</f>
        <v>0.37316021214606826</v>
      </c>
      <c r="N61" s="388">
        <f>N62</f>
        <v>2453</v>
      </c>
      <c r="O61" s="387"/>
      <c r="P61" s="386">
        <f>P62</f>
        <v>0</v>
      </c>
      <c r="Q61" s="387">
        <f>Q62</f>
        <v>2453</v>
      </c>
      <c r="R61" s="223"/>
      <c r="S61" s="256">
        <f>N61/C61</f>
        <v>0.37316021214606826</v>
      </c>
      <c r="T61" s="206"/>
      <c r="U61" s="206"/>
    </row>
    <row r="62" spans="1:21" ht="61.5" customHeight="1">
      <c r="A62" s="20" t="s">
        <v>47</v>
      </c>
      <c r="B62" s="389" t="s">
        <v>262</v>
      </c>
      <c r="C62" s="174">
        <f>F62+E62</f>
        <v>6573.584</v>
      </c>
      <c r="D62" s="169"/>
      <c r="E62" s="398">
        <v>4120.584</v>
      </c>
      <c r="F62" s="169">
        <v>2453</v>
      </c>
      <c r="G62" s="53"/>
      <c r="H62" s="174">
        <f>K62</f>
        <v>2453</v>
      </c>
      <c r="I62" s="169"/>
      <c r="J62" s="398"/>
      <c r="K62" s="169">
        <v>2453</v>
      </c>
      <c r="L62" s="110"/>
      <c r="M62" s="266">
        <f>H62/C62</f>
        <v>0.37316021214606826</v>
      </c>
      <c r="N62" s="174">
        <f>Q62</f>
        <v>2453</v>
      </c>
      <c r="O62" s="169"/>
      <c r="P62" s="398"/>
      <c r="Q62" s="169">
        <v>2453</v>
      </c>
      <c r="R62" s="219"/>
      <c r="S62" s="266">
        <f>N62/C62</f>
        <v>0.37316021214606826</v>
      </c>
      <c r="T62" s="206"/>
      <c r="U62" s="206"/>
    </row>
    <row r="63" spans="1:21" ht="141" customHeight="1">
      <c r="A63" s="608" t="s">
        <v>110</v>
      </c>
      <c r="B63" s="461" t="s">
        <v>152</v>
      </c>
      <c r="C63" s="462">
        <f>C65+C66+C67+C68+C70+C72+C74+C76+C78+C80+C81+C83+C84+C85+C86+C87+C88+C90+C91+C92+C93+C94</f>
        <v>152551.62500000003</v>
      </c>
      <c r="D63" s="463"/>
      <c r="E63" s="464">
        <f>E65+E66+E67+E68+E70+E72+E74+E76+E78+E80+E81+E83+E84+E85+E86+E87+E88+E90+E91+E92+E93+E94</f>
        <v>9564.15</v>
      </c>
      <c r="F63" s="465">
        <f>F65+F66+F67+F68+F70+F72+F74+F76+F78+F80+F81+F83+F84+F85+F86+F87+F88+F90+F91+F92+F93+F94</f>
        <v>142987.475</v>
      </c>
      <c r="G63" s="394"/>
      <c r="H63" s="392">
        <f>H65+H66+H67+H68+H70+H72+H74+H76+H78+H80+H81+H83+H84+H85+H86+H87+H88+H90+H91+H92+H93+H94</f>
        <v>17385.093</v>
      </c>
      <c r="I63" s="393"/>
      <c r="J63" s="225">
        <f>J65+J66+J67+J68+J70+J72+J74+J76+J78+J80+J81+J83+J84+J85+J86+J87+J88+J90+J91+J92+J93+J94</f>
        <v>0</v>
      </c>
      <c r="K63" s="422">
        <f>K65+K66+K67+K68+K70+K72+K74+K76+K78+K80+K81+K83+K84+K85+K86+K87+K88+K90+K91+K92+K93+K94</f>
        <v>17385.093</v>
      </c>
      <c r="L63" s="395"/>
      <c r="M63" s="396">
        <f>H63/C63</f>
        <v>0.11396203088626554</v>
      </c>
      <c r="N63" s="392">
        <f>N65+N66+N67+N68+N70+N72+N74+N76+N78+N80+N81+N83+N84+N85+N86+N87+N88+N90+N91+N92+N93+N94</f>
        <v>17385.093</v>
      </c>
      <c r="O63" s="393"/>
      <c r="P63" s="225">
        <f>P65+P66+P67+P68+P70+P72+P74+P76+P78+P80+P81+P83+P84+P85+P86+P87+P88+P90+P91+P92+P93+P94</f>
        <v>0</v>
      </c>
      <c r="Q63" s="422">
        <f>Q65+Q66+Q67+Q68+Q70+Q72+Q74+Q76+Q78+Q80+Q81+Q83+Q84+Q85+Q86+Q87+Q88+Q90+Q91+Q92+Q93+Q94</f>
        <v>17385.093</v>
      </c>
      <c r="R63" s="223"/>
      <c r="S63" s="397">
        <f>N63/C63</f>
        <v>0.11396203088626554</v>
      </c>
      <c r="T63" s="206"/>
      <c r="U63" s="206"/>
    </row>
    <row r="64" spans="1:21" ht="36.75" customHeight="1" thickBot="1">
      <c r="A64" s="609"/>
      <c r="B64" s="365" t="s">
        <v>267</v>
      </c>
      <c r="C64" s="466">
        <f>C69+C71+C73+C75+C77+C79+C82+C89</f>
        <v>16706.475</v>
      </c>
      <c r="D64" s="467"/>
      <c r="E64" s="468"/>
      <c r="F64" s="469">
        <f>F69+F71+F73+F75+F77+F79+F82+F89</f>
        <v>16706.475</v>
      </c>
      <c r="G64" s="315"/>
      <c r="H64" s="368">
        <f>H69+H71+H73+H75+H77+H79+H82+H89</f>
        <v>536.918</v>
      </c>
      <c r="I64" s="313"/>
      <c r="J64" s="314"/>
      <c r="K64" s="369">
        <f>K69+K71+K73+K75+K77+K79+K82+K89</f>
        <v>536.918</v>
      </c>
      <c r="L64" s="151"/>
      <c r="M64" s="312"/>
      <c r="N64" s="368">
        <f>N69+N71+N73+N75+N77+N79+N82+N89</f>
        <v>536.918</v>
      </c>
      <c r="O64" s="313"/>
      <c r="P64" s="314"/>
      <c r="Q64" s="369">
        <f>Q69+Q71+Q73+Q75+Q77+Q79+Q82+Q89</f>
        <v>536.918</v>
      </c>
      <c r="R64" s="229"/>
      <c r="S64" s="253"/>
      <c r="T64" s="206"/>
      <c r="U64" s="206"/>
    </row>
    <row r="65" spans="1:21" ht="48.75" customHeight="1">
      <c r="A65" s="411" t="s">
        <v>47</v>
      </c>
      <c r="B65" s="428" t="s">
        <v>215</v>
      </c>
      <c r="C65" s="426">
        <f>D65+E65+F65</f>
        <v>605.776</v>
      </c>
      <c r="D65" s="364"/>
      <c r="E65" s="364"/>
      <c r="F65" s="364">
        <v>605.776</v>
      </c>
      <c r="G65" s="139"/>
      <c r="H65" s="363">
        <f>J65+K65</f>
        <v>0</v>
      </c>
      <c r="I65" s="138"/>
      <c r="J65" s="138"/>
      <c r="K65" s="364">
        <v>0</v>
      </c>
      <c r="L65" s="109"/>
      <c r="M65" s="265">
        <f>H65/C65</f>
        <v>0</v>
      </c>
      <c r="N65" s="137">
        <f>P65+Q65</f>
        <v>0</v>
      </c>
      <c r="O65" s="138"/>
      <c r="P65" s="138"/>
      <c r="Q65" s="138">
        <v>0</v>
      </c>
      <c r="R65" s="223"/>
      <c r="S65" s="265">
        <f>N65/C65</f>
        <v>0</v>
      </c>
      <c r="T65" s="206"/>
      <c r="U65" s="206"/>
    </row>
    <row r="66" spans="1:21" ht="33" customHeight="1">
      <c r="A66" s="411" t="s">
        <v>26</v>
      </c>
      <c r="B66" s="310" t="s">
        <v>145</v>
      </c>
      <c r="C66" s="165">
        <f aca="true" t="shared" si="8" ref="C66:C83">F66</f>
        <v>9578.024</v>
      </c>
      <c r="D66" s="398"/>
      <c r="E66" s="169"/>
      <c r="F66" s="169">
        <v>9578.024</v>
      </c>
      <c r="G66" s="53"/>
      <c r="H66" s="49">
        <f aca="true" t="shared" si="9" ref="H66:H77">K66</f>
        <v>8130.646</v>
      </c>
      <c r="I66" s="123"/>
      <c r="J66" s="48"/>
      <c r="K66" s="48">
        <v>8130.646</v>
      </c>
      <c r="L66" s="110"/>
      <c r="M66" s="265">
        <f aca="true" t="shared" si="10" ref="M66:M76">H66/C66</f>
        <v>0.8488855321306358</v>
      </c>
      <c r="N66" s="69">
        <f aca="true" t="shared" si="11" ref="N66:N77">Q66</f>
        <v>8130.646</v>
      </c>
      <c r="O66" s="123"/>
      <c r="P66" s="48"/>
      <c r="Q66" s="48">
        <v>8130.646</v>
      </c>
      <c r="R66" s="223"/>
      <c r="S66" s="265">
        <f aca="true" t="shared" si="12" ref="S66:S76">N66/C66</f>
        <v>0.8488855321306358</v>
      </c>
      <c r="T66" s="206"/>
      <c r="U66" s="206"/>
    </row>
    <row r="67" spans="1:21" ht="48.75" customHeight="1">
      <c r="A67" s="411" t="s">
        <v>45</v>
      </c>
      <c r="B67" s="310" t="s">
        <v>146</v>
      </c>
      <c r="C67" s="165">
        <f t="shared" si="8"/>
        <v>5000</v>
      </c>
      <c r="D67" s="398"/>
      <c r="E67" s="169"/>
      <c r="F67" s="169">
        <v>5000</v>
      </c>
      <c r="G67" s="53"/>
      <c r="H67" s="49">
        <f t="shared" si="9"/>
        <v>0</v>
      </c>
      <c r="I67" s="123"/>
      <c r="J67" s="48"/>
      <c r="K67" s="48">
        <v>0</v>
      </c>
      <c r="L67" s="110"/>
      <c r="M67" s="265">
        <f t="shared" si="10"/>
        <v>0</v>
      </c>
      <c r="N67" s="69">
        <f t="shared" si="11"/>
        <v>0</v>
      </c>
      <c r="O67" s="123"/>
      <c r="P67" s="48"/>
      <c r="Q67" s="48">
        <v>0</v>
      </c>
      <c r="R67" s="223"/>
      <c r="S67" s="265">
        <f t="shared" si="12"/>
        <v>0</v>
      </c>
      <c r="T67" s="206"/>
      <c r="U67" s="206"/>
    </row>
    <row r="68" spans="1:21" ht="60.75" customHeight="1">
      <c r="A68" s="601" t="s">
        <v>36</v>
      </c>
      <c r="B68" s="310" t="s">
        <v>147</v>
      </c>
      <c r="C68" s="165">
        <f t="shared" si="8"/>
        <v>541.88</v>
      </c>
      <c r="D68" s="398"/>
      <c r="E68" s="169"/>
      <c r="F68" s="169">
        <v>541.88</v>
      </c>
      <c r="G68" s="53"/>
      <c r="H68" s="49">
        <f t="shared" si="9"/>
        <v>536.918</v>
      </c>
      <c r="I68" s="123"/>
      <c r="J68" s="48"/>
      <c r="K68" s="48">
        <v>536.918</v>
      </c>
      <c r="L68" s="110"/>
      <c r="M68" s="265">
        <f t="shared" si="10"/>
        <v>0.9908429910681332</v>
      </c>
      <c r="N68" s="69">
        <f t="shared" si="11"/>
        <v>536.918</v>
      </c>
      <c r="O68" s="123"/>
      <c r="P68" s="48"/>
      <c r="Q68" s="48">
        <v>536.918</v>
      </c>
      <c r="R68" s="223"/>
      <c r="S68" s="265">
        <f t="shared" si="12"/>
        <v>0.9908429910681332</v>
      </c>
      <c r="T68" s="206"/>
      <c r="U68" s="206"/>
    </row>
    <row r="69" spans="1:21" ht="34.5" customHeight="1">
      <c r="A69" s="602"/>
      <c r="B69" s="429" t="s">
        <v>267</v>
      </c>
      <c r="C69" s="400">
        <f>F69</f>
        <v>541.88</v>
      </c>
      <c r="D69" s="470"/>
      <c r="E69" s="471"/>
      <c r="F69" s="471">
        <v>541.88</v>
      </c>
      <c r="G69" s="53"/>
      <c r="H69" s="378">
        <f t="shared" si="9"/>
        <v>536.918</v>
      </c>
      <c r="I69" s="366"/>
      <c r="J69" s="367"/>
      <c r="K69" s="367">
        <v>536.918</v>
      </c>
      <c r="L69" s="108"/>
      <c r="M69" s="251"/>
      <c r="N69" s="379">
        <f t="shared" si="11"/>
        <v>536.918</v>
      </c>
      <c r="O69" s="366"/>
      <c r="P69" s="367"/>
      <c r="Q69" s="367">
        <v>536.918</v>
      </c>
      <c r="R69" s="223"/>
      <c r="S69" s="265"/>
      <c r="T69" s="206"/>
      <c r="U69" s="206"/>
    </row>
    <row r="70" spans="1:21" ht="63" customHeight="1">
      <c r="A70" s="601" t="s">
        <v>37</v>
      </c>
      <c r="B70" s="310" t="s">
        <v>189</v>
      </c>
      <c r="C70" s="165">
        <f t="shared" si="8"/>
        <v>366.192</v>
      </c>
      <c r="D70" s="398"/>
      <c r="E70" s="169"/>
      <c r="F70" s="169">
        <v>366.192</v>
      </c>
      <c r="G70" s="53"/>
      <c r="H70" s="49">
        <f t="shared" si="9"/>
        <v>0</v>
      </c>
      <c r="I70" s="123"/>
      <c r="J70" s="48"/>
      <c r="K70" s="48">
        <v>0</v>
      </c>
      <c r="L70" s="110"/>
      <c r="M70" s="265">
        <f t="shared" si="10"/>
        <v>0</v>
      </c>
      <c r="N70" s="69">
        <f t="shared" si="11"/>
        <v>0</v>
      </c>
      <c r="O70" s="123"/>
      <c r="P70" s="48"/>
      <c r="Q70" s="48">
        <v>0</v>
      </c>
      <c r="R70" s="223"/>
      <c r="S70" s="265">
        <f t="shared" si="12"/>
        <v>0</v>
      </c>
      <c r="T70" s="206"/>
      <c r="U70" s="206"/>
    </row>
    <row r="71" spans="1:21" ht="35.25" customHeight="1">
      <c r="A71" s="602"/>
      <c r="B71" s="429" t="s">
        <v>267</v>
      </c>
      <c r="C71" s="400">
        <f>F71</f>
        <v>366.192</v>
      </c>
      <c r="D71" s="470"/>
      <c r="E71" s="471"/>
      <c r="F71" s="471">
        <v>366.192</v>
      </c>
      <c r="G71" s="53"/>
      <c r="H71" s="378">
        <f>K71</f>
        <v>0</v>
      </c>
      <c r="I71" s="366"/>
      <c r="J71" s="367"/>
      <c r="K71" s="367">
        <v>0</v>
      </c>
      <c r="L71" s="108"/>
      <c r="M71" s="251"/>
      <c r="N71" s="379">
        <f>Q71</f>
        <v>0</v>
      </c>
      <c r="O71" s="366"/>
      <c r="P71" s="367"/>
      <c r="Q71" s="367">
        <v>0</v>
      </c>
      <c r="R71" s="223"/>
      <c r="S71" s="265"/>
      <c r="T71" s="206"/>
      <c r="U71" s="206"/>
    </row>
    <row r="72" spans="1:21" ht="58.5" customHeight="1">
      <c r="A72" s="601" t="s">
        <v>46</v>
      </c>
      <c r="B72" s="310" t="s">
        <v>190</v>
      </c>
      <c r="C72" s="165">
        <f t="shared" si="8"/>
        <v>584.573</v>
      </c>
      <c r="D72" s="398"/>
      <c r="E72" s="169"/>
      <c r="F72" s="169">
        <v>584.573</v>
      </c>
      <c r="G72" s="53"/>
      <c r="H72" s="49">
        <f t="shared" si="9"/>
        <v>0</v>
      </c>
      <c r="I72" s="123"/>
      <c r="J72" s="48"/>
      <c r="K72" s="48">
        <v>0</v>
      </c>
      <c r="L72" s="110"/>
      <c r="M72" s="265">
        <f t="shared" si="10"/>
        <v>0</v>
      </c>
      <c r="N72" s="69">
        <f t="shared" si="11"/>
        <v>0</v>
      </c>
      <c r="O72" s="123"/>
      <c r="P72" s="48"/>
      <c r="Q72" s="48">
        <v>0</v>
      </c>
      <c r="R72" s="223"/>
      <c r="S72" s="265">
        <f t="shared" si="12"/>
        <v>0</v>
      </c>
      <c r="T72" s="206"/>
      <c r="U72" s="206"/>
    </row>
    <row r="73" spans="1:21" ht="35.25" customHeight="1">
      <c r="A73" s="602"/>
      <c r="B73" s="429" t="s">
        <v>267</v>
      </c>
      <c r="C73" s="400">
        <f>F73</f>
        <v>584.573</v>
      </c>
      <c r="D73" s="470"/>
      <c r="E73" s="471"/>
      <c r="F73" s="471">
        <v>584.573</v>
      </c>
      <c r="G73" s="53"/>
      <c r="H73" s="378">
        <f t="shared" si="9"/>
        <v>0</v>
      </c>
      <c r="I73" s="366"/>
      <c r="J73" s="367"/>
      <c r="K73" s="367">
        <v>0</v>
      </c>
      <c r="L73" s="108"/>
      <c r="M73" s="251"/>
      <c r="N73" s="379">
        <f t="shared" si="11"/>
        <v>0</v>
      </c>
      <c r="O73" s="366"/>
      <c r="P73" s="367"/>
      <c r="Q73" s="367">
        <v>0</v>
      </c>
      <c r="R73" s="223"/>
      <c r="S73" s="265"/>
      <c r="T73" s="206"/>
      <c r="U73" s="206"/>
    </row>
    <row r="74" spans="1:21" ht="72.75" customHeight="1">
      <c r="A74" s="601" t="s">
        <v>110</v>
      </c>
      <c r="B74" s="310" t="s">
        <v>177</v>
      </c>
      <c r="C74" s="165">
        <f t="shared" si="8"/>
        <v>1019.98</v>
      </c>
      <c r="D74" s="398"/>
      <c r="E74" s="169"/>
      <c r="F74" s="169">
        <v>1019.98</v>
      </c>
      <c r="G74" s="53"/>
      <c r="H74" s="49">
        <f t="shared" si="9"/>
        <v>0</v>
      </c>
      <c r="I74" s="123"/>
      <c r="J74" s="48"/>
      <c r="K74" s="48">
        <v>0</v>
      </c>
      <c r="L74" s="110"/>
      <c r="M74" s="265">
        <f t="shared" si="10"/>
        <v>0</v>
      </c>
      <c r="N74" s="69">
        <f t="shared" si="11"/>
        <v>0</v>
      </c>
      <c r="O74" s="123"/>
      <c r="P74" s="48"/>
      <c r="Q74" s="48">
        <v>0</v>
      </c>
      <c r="R74" s="223"/>
      <c r="S74" s="265">
        <f t="shared" si="12"/>
        <v>0</v>
      </c>
      <c r="T74" s="206"/>
      <c r="U74" s="206"/>
    </row>
    <row r="75" spans="1:21" ht="36" customHeight="1">
      <c r="A75" s="602"/>
      <c r="B75" s="429" t="s">
        <v>267</v>
      </c>
      <c r="C75" s="400">
        <f>F75</f>
        <v>1019.98</v>
      </c>
      <c r="D75" s="470"/>
      <c r="E75" s="471"/>
      <c r="F75" s="471">
        <v>1019.98</v>
      </c>
      <c r="G75" s="53"/>
      <c r="H75" s="378">
        <f>K75</f>
        <v>0</v>
      </c>
      <c r="I75" s="366"/>
      <c r="J75" s="367"/>
      <c r="K75" s="367">
        <v>0</v>
      </c>
      <c r="L75" s="108"/>
      <c r="M75" s="251"/>
      <c r="N75" s="379">
        <f>Q75</f>
        <v>0</v>
      </c>
      <c r="O75" s="366"/>
      <c r="P75" s="367"/>
      <c r="Q75" s="367">
        <v>0</v>
      </c>
      <c r="R75" s="223"/>
      <c r="S75" s="265"/>
      <c r="T75" s="206"/>
      <c r="U75" s="206"/>
    </row>
    <row r="76" spans="1:21" ht="36.75" customHeight="1">
      <c r="A76" s="601" t="s">
        <v>70</v>
      </c>
      <c r="B76" s="310" t="s">
        <v>178</v>
      </c>
      <c r="C76" s="165">
        <f t="shared" si="8"/>
        <v>5967.043</v>
      </c>
      <c r="D76" s="398"/>
      <c r="E76" s="398"/>
      <c r="F76" s="169">
        <v>5967.043</v>
      </c>
      <c r="G76" s="53"/>
      <c r="H76" s="49">
        <f t="shared" si="9"/>
        <v>0</v>
      </c>
      <c r="I76" s="123"/>
      <c r="J76" s="48"/>
      <c r="K76" s="48">
        <v>0</v>
      </c>
      <c r="L76" s="110"/>
      <c r="M76" s="265">
        <f t="shared" si="10"/>
        <v>0</v>
      </c>
      <c r="N76" s="69">
        <f t="shared" si="11"/>
        <v>0</v>
      </c>
      <c r="O76" s="123"/>
      <c r="P76" s="48"/>
      <c r="Q76" s="48">
        <v>0</v>
      </c>
      <c r="R76" s="223"/>
      <c r="S76" s="265">
        <f t="shared" si="12"/>
        <v>0</v>
      </c>
      <c r="T76" s="206"/>
      <c r="U76" s="206"/>
    </row>
    <row r="77" spans="1:21" ht="34.5" customHeight="1">
      <c r="A77" s="602"/>
      <c r="B77" s="429" t="s">
        <v>267</v>
      </c>
      <c r="C77" s="400">
        <f>F77</f>
        <v>1271.47</v>
      </c>
      <c r="D77" s="470"/>
      <c r="E77" s="470"/>
      <c r="F77" s="471">
        <v>1271.47</v>
      </c>
      <c r="G77" s="53"/>
      <c r="H77" s="378">
        <f t="shared" si="9"/>
        <v>0</v>
      </c>
      <c r="I77" s="366"/>
      <c r="J77" s="367"/>
      <c r="K77" s="367">
        <v>0</v>
      </c>
      <c r="L77" s="108"/>
      <c r="M77" s="251"/>
      <c r="N77" s="379">
        <f t="shared" si="11"/>
        <v>0</v>
      </c>
      <c r="O77" s="366"/>
      <c r="P77" s="367"/>
      <c r="Q77" s="367">
        <v>0</v>
      </c>
      <c r="R77" s="223"/>
      <c r="S77" s="265"/>
      <c r="T77" s="206"/>
      <c r="U77" s="206"/>
    </row>
    <row r="78" spans="1:21" ht="49.5" customHeight="1">
      <c r="A78" s="601" t="s">
        <v>114</v>
      </c>
      <c r="B78" s="310" t="s">
        <v>179</v>
      </c>
      <c r="C78" s="165">
        <f t="shared" si="8"/>
        <v>277.059</v>
      </c>
      <c r="D78" s="398"/>
      <c r="E78" s="398"/>
      <c r="F78" s="169">
        <v>277.059</v>
      </c>
      <c r="G78" s="53"/>
      <c r="H78" s="49">
        <f>K78</f>
        <v>0</v>
      </c>
      <c r="I78" s="123"/>
      <c r="J78" s="48"/>
      <c r="K78" s="48">
        <v>0</v>
      </c>
      <c r="L78" s="110"/>
      <c r="M78" s="265">
        <f>H78/C78</f>
        <v>0</v>
      </c>
      <c r="N78" s="69">
        <f>Q78</f>
        <v>0</v>
      </c>
      <c r="O78" s="123"/>
      <c r="P78" s="48"/>
      <c r="Q78" s="48">
        <v>0</v>
      </c>
      <c r="R78" s="223"/>
      <c r="S78" s="265">
        <f>N78/C78</f>
        <v>0</v>
      </c>
      <c r="T78" s="206"/>
      <c r="U78" s="206"/>
    </row>
    <row r="79" spans="1:21" ht="35.25" customHeight="1">
      <c r="A79" s="602"/>
      <c r="B79" s="429" t="s">
        <v>267</v>
      </c>
      <c r="C79" s="400">
        <f>F79</f>
        <v>277.059</v>
      </c>
      <c r="D79" s="470"/>
      <c r="E79" s="470"/>
      <c r="F79" s="471">
        <v>277.059</v>
      </c>
      <c r="G79" s="53"/>
      <c r="H79" s="49">
        <f>K79</f>
        <v>0</v>
      </c>
      <c r="I79" s="123"/>
      <c r="J79" s="48"/>
      <c r="K79" s="48">
        <v>0</v>
      </c>
      <c r="L79" s="110"/>
      <c r="M79" s="265"/>
      <c r="N79" s="69">
        <f>Q79</f>
        <v>0</v>
      </c>
      <c r="O79" s="123"/>
      <c r="P79" s="48"/>
      <c r="Q79" s="48">
        <v>0</v>
      </c>
      <c r="R79" s="223"/>
      <c r="S79" s="265"/>
      <c r="T79" s="206"/>
      <c r="U79" s="206"/>
    </row>
    <row r="80" spans="1:21" ht="48.75" customHeight="1">
      <c r="A80" s="399" t="s">
        <v>44</v>
      </c>
      <c r="B80" s="310" t="s">
        <v>280</v>
      </c>
      <c r="C80" s="165">
        <f t="shared" si="8"/>
        <v>15164.197</v>
      </c>
      <c r="D80" s="398"/>
      <c r="E80" s="398"/>
      <c r="F80" s="169">
        <v>15164.197</v>
      </c>
      <c r="G80" s="53"/>
      <c r="H80" s="49">
        <f>K80</f>
        <v>23.6</v>
      </c>
      <c r="I80" s="123"/>
      <c r="J80" s="48"/>
      <c r="K80" s="48">
        <v>23.6</v>
      </c>
      <c r="L80" s="110"/>
      <c r="M80" s="265">
        <f>H80/C80</f>
        <v>0.001556297375983707</v>
      </c>
      <c r="N80" s="69">
        <f>Q80</f>
        <v>23.6</v>
      </c>
      <c r="O80" s="123"/>
      <c r="P80" s="48"/>
      <c r="Q80" s="48">
        <v>23.6</v>
      </c>
      <c r="R80" s="223"/>
      <c r="S80" s="265">
        <f>N80/C80</f>
        <v>0.001556297375983707</v>
      </c>
      <c r="T80" s="206"/>
      <c r="U80" s="206"/>
    </row>
    <row r="81" spans="1:21" ht="36" customHeight="1">
      <c r="A81" s="601" t="s">
        <v>31</v>
      </c>
      <c r="B81" s="310" t="s">
        <v>282</v>
      </c>
      <c r="C81" s="165">
        <f t="shared" si="8"/>
        <v>22683.034</v>
      </c>
      <c r="D81" s="398"/>
      <c r="E81" s="398"/>
      <c r="F81" s="169">
        <v>22683.034</v>
      </c>
      <c r="G81" s="53"/>
      <c r="H81" s="49">
        <f>K81</f>
        <v>3125.555</v>
      </c>
      <c r="I81" s="123"/>
      <c r="J81" s="48"/>
      <c r="K81" s="48">
        <v>3125.555</v>
      </c>
      <c r="L81" s="110"/>
      <c r="M81" s="265">
        <f>H81/C81</f>
        <v>0.13779263391308236</v>
      </c>
      <c r="N81" s="69">
        <f>Q81</f>
        <v>3125.555</v>
      </c>
      <c r="O81" s="123"/>
      <c r="P81" s="48"/>
      <c r="Q81" s="48">
        <v>3125.555</v>
      </c>
      <c r="R81" s="223"/>
      <c r="S81" s="265">
        <f>N81/C81</f>
        <v>0.13779263391308236</v>
      </c>
      <c r="T81" s="206"/>
      <c r="U81" s="206"/>
    </row>
    <row r="82" spans="1:21" ht="36" customHeight="1">
      <c r="A82" s="602"/>
      <c r="B82" s="429" t="s">
        <v>267</v>
      </c>
      <c r="C82" s="165">
        <f t="shared" si="8"/>
        <v>2645.321</v>
      </c>
      <c r="D82" s="398"/>
      <c r="E82" s="398"/>
      <c r="F82" s="169">
        <v>2645.321</v>
      </c>
      <c r="G82" s="53"/>
      <c r="H82" s="49">
        <f>K82</f>
        <v>0</v>
      </c>
      <c r="I82" s="123"/>
      <c r="J82" s="48"/>
      <c r="K82" s="48">
        <v>0</v>
      </c>
      <c r="L82" s="110"/>
      <c r="M82" s="265"/>
      <c r="N82" s="69">
        <f>Q82</f>
        <v>0</v>
      </c>
      <c r="O82" s="123"/>
      <c r="P82" s="48"/>
      <c r="Q82" s="48">
        <v>0</v>
      </c>
      <c r="R82" s="223"/>
      <c r="S82" s="265"/>
      <c r="T82" s="206"/>
      <c r="U82" s="206"/>
    </row>
    <row r="83" spans="1:21" ht="25.5" customHeight="1">
      <c r="A83" s="399" t="s">
        <v>41</v>
      </c>
      <c r="B83" s="310" t="s">
        <v>283</v>
      </c>
      <c r="C83" s="165">
        <f t="shared" si="8"/>
        <v>14780.566</v>
      </c>
      <c r="D83" s="398"/>
      <c r="E83" s="398"/>
      <c r="F83" s="169">
        <v>14780.566</v>
      </c>
      <c r="G83" s="53"/>
      <c r="H83" s="49">
        <f aca="true" t="shared" si="13" ref="H83:H89">K83</f>
        <v>2510.543</v>
      </c>
      <c r="I83" s="123"/>
      <c r="J83" s="48"/>
      <c r="K83" s="48">
        <v>2510.543</v>
      </c>
      <c r="L83" s="110"/>
      <c r="M83" s="265">
        <f aca="true" t="shared" si="14" ref="M83:M88">H83/C83</f>
        <v>0.169854320869715</v>
      </c>
      <c r="N83" s="69">
        <f aca="true" t="shared" si="15" ref="N83:N89">Q83</f>
        <v>2510.543</v>
      </c>
      <c r="O83" s="123"/>
      <c r="P83" s="48"/>
      <c r="Q83" s="48">
        <v>2510.543</v>
      </c>
      <c r="R83" s="223"/>
      <c r="S83" s="265">
        <f aca="true" t="shared" si="16" ref="S83:S88">N83/C83</f>
        <v>0.169854320869715</v>
      </c>
      <c r="T83" s="206"/>
      <c r="U83" s="206"/>
    </row>
    <row r="84" spans="1:21" ht="36" customHeight="1">
      <c r="A84" s="399" t="s">
        <v>35</v>
      </c>
      <c r="B84" s="310" t="s">
        <v>191</v>
      </c>
      <c r="C84" s="165">
        <f aca="true" t="shared" si="17" ref="C84:C94">F84</f>
        <v>1572.6</v>
      </c>
      <c r="D84" s="398"/>
      <c r="E84" s="398"/>
      <c r="F84" s="169">
        <v>1572.6</v>
      </c>
      <c r="G84" s="53"/>
      <c r="H84" s="49">
        <f t="shared" si="13"/>
        <v>1534.038</v>
      </c>
      <c r="I84" s="123"/>
      <c r="J84" s="48"/>
      <c r="K84" s="48">
        <v>1534.038</v>
      </c>
      <c r="L84" s="110"/>
      <c r="M84" s="265">
        <f t="shared" si="14"/>
        <v>0.9754788248760016</v>
      </c>
      <c r="N84" s="69">
        <f t="shared" si="15"/>
        <v>1534.038</v>
      </c>
      <c r="O84" s="123"/>
      <c r="P84" s="48"/>
      <c r="Q84" s="48">
        <v>1534.038</v>
      </c>
      <c r="R84" s="223"/>
      <c r="S84" s="265">
        <f t="shared" si="16"/>
        <v>0.9754788248760016</v>
      </c>
      <c r="T84" s="206"/>
      <c r="U84" s="206"/>
    </row>
    <row r="85" spans="1:21" ht="49.5" customHeight="1">
      <c r="A85" s="399" t="s">
        <v>43</v>
      </c>
      <c r="B85" s="310" t="s">
        <v>270</v>
      </c>
      <c r="C85" s="165">
        <f t="shared" si="17"/>
        <v>4500</v>
      </c>
      <c r="D85" s="398"/>
      <c r="E85" s="398"/>
      <c r="F85" s="169">
        <v>4500</v>
      </c>
      <c r="G85" s="53"/>
      <c r="H85" s="49">
        <f t="shared" si="13"/>
        <v>1500.193</v>
      </c>
      <c r="I85" s="123"/>
      <c r="J85" s="48"/>
      <c r="K85" s="48">
        <v>1500.193</v>
      </c>
      <c r="L85" s="110"/>
      <c r="M85" s="265">
        <f t="shared" si="14"/>
        <v>0.33337622222222224</v>
      </c>
      <c r="N85" s="69">
        <f t="shared" si="15"/>
        <v>1500.193</v>
      </c>
      <c r="O85" s="123"/>
      <c r="P85" s="48"/>
      <c r="Q85" s="48">
        <v>1500.193</v>
      </c>
      <c r="R85" s="223"/>
      <c r="S85" s="265">
        <f t="shared" si="16"/>
        <v>0.33337622222222224</v>
      </c>
      <c r="T85" s="206"/>
      <c r="U85" s="206"/>
    </row>
    <row r="86" spans="1:21" ht="51" customHeight="1">
      <c r="A86" s="399" t="s">
        <v>25</v>
      </c>
      <c r="B86" s="310" t="s">
        <v>284</v>
      </c>
      <c r="C86" s="165">
        <f>E86+F86</f>
        <v>29981.292</v>
      </c>
      <c r="D86" s="398"/>
      <c r="E86" s="398">
        <v>9564.15</v>
      </c>
      <c r="F86" s="169">
        <v>20417.142</v>
      </c>
      <c r="G86" s="53"/>
      <c r="H86" s="83">
        <f>J86+K86</f>
        <v>23.6</v>
      </c>
      <c r="I86" s="123"/>
      <c r="J86" s="48">
        <v>0</v>
      </c>
      <c r="K86" s="48">
        <v>23.6</v>
      </c>
      <c r="L86" s="110"/>
      <c r="M86" s="265">
        <f t="shared" si="14"/>
        <v>0.0007871575381074305</v>
      </c>
      <c r="N86" s="83">
        <f>P86+Q86</f>
        <v>23.6</v>
      </c>
      <c r="O86" s="123"/>
      <c r="P86" s="48">
        <v>0</v>
      </c>
      <c r="Q86" s="48">
        <v>23.6</v>
      </c>
      <c r="R86" s="223"/>
      <c r="S86" s="265">
        <f t="shared" si="16"/>
        <v>0.0007871575381074305</v>
      </c>
      <c r="T86" s="206"/>
      <c r="U86" s="206"/>
    </row>
    <row r="87" spans="1:21" ht="71.25" customHeight="1">
      <c r="A87" s="399" t="s">
        <v>50</v>
      </c>
      <c r="B87" s="310" t="s">
        <v>298</v>
      </c>
      <c r="C87" s="165">
        <f t="shared" si="17"/>
        <v>5700.632</v>
      </c>
      <c r="D87" s="398"/>
      <c r="E87" s="398"/>
      <c r="F87" s="169">
        <v>5700.632</v>
      </c>
      <c r="G87" s="53"/>
      <c r="H87" s="49">
        <f t="shared" si="13"/>
        <v>0</v>
      </c>
      <c r="I87" s="123"/>
      <c r="J87" s="48"/>
      <c r="K87" s="48">
        <v>0</v>
      </c>
      <c r="L87" s="110"/>
      <c r="M87" s="265">
        <f t="shared" si="14"/>
        <v>0</v>
      </c>
      <c r="N87" s="69">
        <f t="shared" si="15"/>
        <v>0</v>
      </c>
      <c r="O87" s="123"/>
      <c r="P87" s="48"/>
      <c r="Q87" s="48">
        <v>0</v>
      </c>
      <c r="R87" s="223"/>
      <c r="S87" s="265">
        <f t="shared" si="16"/>
        <v>0</v>
      </c>
      <c r="T87" s="206"/>
      <c r="U87" s="206"/>
    </row>
    <row r="88" spans="1:21" ht="37.5" customHeight="1">
      <c r="A88" s="601" t="s">
        <v>42</v>
      </c>
      <c r="B88" s="310" t="s">
        <v>192</v>
      </c>
      <c r="C88" s="165">
        <f t="shared" si="17"/>
        <v>13470.129</v>
      </c>
      <c r="D88" s="398"/>
      <c r="E88" s="398"/>
      <c r="F88" s="169">
        <v>13470.129</v>
      </c>
      <c r="G88" s="53"/>
      <c r="H88" s="49">
        <f t="shared" si="13"/>
        <v>0</v>
      </c>
      <c r="I88" s="123"/>
      <c r="J88" s="48"/>
      <c r="K88" s="48">
        <v>0</v>
      </c>
      <c r="L88" s="110"/>
      <c r="M88" s="265">
        <f t="shared" si="14"/>
        <v>0</v>
      </c>
      <c r="N88" s="69">
        <f t="shared" si="15"/>
        <v>0</v>
      </c>
      <c r="O88" s="123"/>
      <c r="P88" s="48"/>
      <c r="Q88" s="48">
        <v>0</v>
      </c>
      <c r="R88" s="223"/>
      <c r="S88" s="265">
        <f t="shared" si="16"/>
        <v>0</v>
      </c>
      <c r="T88" s="206"/>
      <c r="U88" s="206"/>
    </row>
    <row r="89" spans="1:21" ht="37.5" customHeight="1">
      <c r="A89" s="602"/>
      <c r="B89" s="429" t="s">
        <v>267</v>
      </c>
      <c r="C89" s="165">
        <f t="shared" si="17"/>
        <v>10000</v>
      </c>
      <c r="D89" s="398"/>
      <c r="E89" s="398"/>
      <c r="F89" s="169">
        <v>10000</v>
      </c>
      <c r="G89" s="53"/>
      <c r="H89" s="49">
        <f t="shared" si="13"/>
        <v>0</v>
      </c>
      <c r="I89" s="123"/>
      <c r="J89" s="48"/>
      <c r="K89" s="48">
        <v>0</v>
      </c>
      <c r="L89" s="110"/>
      <c r="M89" s="265"/>
      <c r="N89" s="69">
        <f t="shared" si="15"/>
        <v>0</v>
      </c>
      <c r="O89" s="123"/>
      <c r="P89" s="48"/>
      <c r="Q89" s="48">
        <v>0</v>
      </c>
      <c r="R89" s="223"/>
      <c r="S89" s="265"/>
      <c r="T89" s="206"/>
      <c r="U89" s="206"/>
    </row>
    <row r="90" spans="1:21" ht="60.75" customHeight="1">
      <c r="A90" s="399" t="s">
        <v>66</v>
      </c>
      <c r="B90" s="310" t="s">
        <v>281</v>
      </c>
      <c r="C90" s="165">
        <f t="shared" si="17"/>
        <v>8088.423</v>
      </c>
      <c r="D90" s="398"/>
      <c r="E90" s="398"/>
      <c r="F90" s="169">
        <v>8088.423</v>
      </c>
      <c r="G90" s="53"/>
      <c r="H90" s="49">
        <f>K90</f>
        <v>0</v>
      </c>
      <c r="I90" s="123"/>
      <c r="J90" s="48"/>
      <c r="K90" s="48">
        <v>0</v>
      </c>
      <c r="L90" s="110"/>
      <c r="M90" s="265">
        <f>H90/C90</f>
        <v>0</v>
      </c>
      <c r="N90" s="69">
        <f>Q90</f>
        <v>0</v>
      </c>
      <c r="O90" s="123"/>
      <c r="P90" s="48"/>
      <c r="Q90" s="48">
        <v>0</v>
      </c>
      <c r="R90" s="223"/>
      <c r="S90" s="265">
        <f>N90/C90</f>
        <v>0</v>
      </c>
      <c r="T90" s="206"/>
      <c r="U90" s="206"/>
    </row>
    <row r="91" spans="1:21" ht="40.5" customHeight="1">
      <c r="A91" s="399" t="s">
        <v>67</v>
      </c>
      <c r="B91" s="310" t="s">
        <v>193</v>
      </c>
      <c r="C91" s="165">
        <f t="shared" si="17"/>
        <v>5282.07</v>
      </c>
      <c r="D91" s="398"/>
      <c r="E91" s="398"/>
      <c r="F91" s="169">
        <v>5282.07</v>
      </c>
      <c r="G91" s="53"/>
      <c r="H91" s="363">
        <f>K91</f>
        <v>0</v>
      </c>
      <c r="I91" s="385"/>
      <c r="J91" s="138"/>
      <c r="K91" s="138">
        <v>0</v>
      </c>
      <c r="L91" s="109"/>
      <c r="M91" s="265">
        <f aca="true" t="shared" si="18" ref="M91:M103">H91/C91</f>
        <v>0</v>
      </c>
      <c r="N91" s="137">
        <f>Q91</f>
        <v>0</v>
      </c>
      <c r="O91" s="385"/>
      <c r="P91" s="138"/>
      <c r="Q91" s="138">
        <v>0</v>
      </c>
      <c r="R91" s="223"/>
      <c r="S91" s="265">
        <f aca="true" t="shared" si="19" ref="S91:S103">N91/C91</f>
        <v>0</v>
      </c>
      <c r="T91" s="206"/>
      <c r="U91" s="206"/>
    </row>
    <row r="92" spans="1:21" ht="50.25" customHeight="1">
      <c r="A92" s="399" t="s">
        <v>68</v>
      </c>
      <c r="B92" s="310" t="s">
        <v>285</v>
      </c>
      <c r="C92" s="165">
        <f t="shared" si="17"/>
        <v>3959.831</v>
      </c>
      <c r="D92" s="398"/>
      <c r="E92" s="398"/>
      <c r="F92" s="169">
        <v>3959.831</v>
      </c>
      <c r="G92" s="53"/>
      <c r="H92" s="49">
        <f>K92</f>
        <v>0</v>
      </c>
      <c r="I92" s="123"/>
      <c r="J92" s="123"/>
      <c r="K92" s="48">
        <v>0</v>
      </c>
      <c r="L92" s="110"/>
      <c r="M92" s="421">
        <f t="shared" si="18"/>
        <v>0</v>
      </c>
      <c r="N92" s="69">
        <f>Q92</f>
        <v>0</v>
      </c>
      <c r="O92" s="123"/>
      <c r="P92" s="123"/>
      <c r="Q92" s="48">
        <v>0</v>
      </c>
      <c r="R92" s="401"/>
      <c r="S92" s="266">
        <f t="shared" si="19"/>
        <v>0</v>
      </c>
      <c r="T92" s="206"/>
      <c r="U92" s="206"/>
    </row>
    <row r="93" spans="1:21" ht="39" customHeight="1">
      <c r="A93" s="399" t="s">
        <v>263</v>
      </c>
      <c r="B93" s="310" t="s">
        <v>286</v>
      </c>
      <c r="C93" s="165">
        <f t="shared" si="17"/>
        <v>1424.117</v>
      </c>
      <c r="D93" s="398"/>
      <c r="E93" s="398"/>
      <c r="F93" s="169">
        <v>1424.117</v>
      </c>
      <c r="G93" s="53"/>
      <c r="H93" s="49">
        <f>K93</f>
        <v>0</v>
      </c>
      <c r="I93" s="123"/>
      <c r="J93" s="123"/>
      <c r="K93" s="48">
        <v>0</v>
      </c>
      <c r="L93" s="110"/>
      <c r="M93" s="421">
        <f t="shared" si="18"/>
        <v>0</v>
      </c>
      <c r="N93" s="69">
        <f>Q93</f>
        <v>0</v>
      </c>
      <c r="O93" s="123"/>
      <c r="P93" s="123"/>
      <c r="Q93" s="48">
        <v>0</v>
      </c>
      <c r="R93" s="219"/>
      <c r="S93" s="266">
        <f t="shared" si="19"/>
        <v>0</v>
      </c>
      <c r="T93" s="206"/>
      <c r="U93" s="206"/>
    </row>
    <row r="94" spans="1:21" ht="60" customHeight="1" thickBot="1">
      <c r="A94" s="425" t="s">
        <v>264</v>
      </c>
      <c r="B94" s="430" t="s">
        <v>287</v>
      </c>
      <c r="C94" s="427">
        <f t="shared" si="17"/>
        <v>2004.207</v>
      </c>
      <c r="D94" s="472"/>
      <c r="E94" s="472"/>
      <c r="F94" s="473">
        <v>2004.207</v>
      </c>
      <c r="G94" s="343"/>
      <c r="H94" s="49">
        <f>K94</f>
        <v>0</v>
      </c>
      <c r="I94" s="123"/>
      <c r="J94" s="123"/>
      <c r="K94" s="48">
        <v>0</v>
      </c>
      <c r="L94" s="110"/>
      <c r="M94" s="421">
        <f>H94/C94</f>
        <v>0</v>
      </c>
      <c r="N94" s="69">
        <f>Q94</f>
        <v>0</v>
      </c>
      <c r="O94" s="123"/>
      <c r="P94" s="123"/>
      <c r="Q94" s="48">
        <v>0</v>
      </c>
      <c r="R94" s="219"/>
      <c r="S94" s="266">
        <f>N94/C94</f>
        <v>0</v>
      </c>
      <c r="T94" s="206"/>
      <c r="U94" s="206"/>
    </row>
    <row r="95" spans="1:21" ht="77.25" customHeight="1" thickBot="1">
      <c r="A95" s="22" t="s">
        <v>70</v>
      </c>
      <c r="B95" s="474" t="s">
        <v>13</v>
      </c>
      <c r="C95" s="170">
        <f>C96+C102</f>
        <v>439.2</v>
      </c>
      <c r="D95" s="171"/>
      <c r="E95" s="175"/>
      <c r="F95" s="171">
        <f>F96+F102</f>
        <v>439.2</v>
      </c>
      <c r="G95" s="135"/>
      <c r="H95" s="61">
        <f>H96+H102</f>
        <v>139.37</v>
      </c>
      <c r="I95" s="62"/>
      <c r="J95" s="134"/>
      <c r="K95" s="62">
        <f>K96+K102</f>
        <v>139.37</v>
      </c>
      <c r="L95" s="246"/>
      <c r="M95" s="249">
        <f t="shared" si="18"/>
        <v>0.31732695810564665</v>
      </c>
      <c r="N95" s="61">
        <f>N96+N102</f>
        <v>33</v>
      </c>
      <c r="O95" s="62"/>
      <c r="P95" s="134"/>
      <c r="Q95" s="62">
        <f>Q96+Q102</f>
        <v>33</v>
      </c>
      <c r="R95" s="224"/>
      <c r="S95" s="250">
        <f t="shared" si="19"/>
        <v>0.07513661202185792</v>
      </c>
      <c r="T95" s="207"/>
      <c r="U95" s="207"/>
    </row>
    <row r="96" spans="1:21" ht="15.75" customHeight="1">
      <c r="A96" s="257" t="s">
        <v>154</v>
      </c>
      <c r="B96" s="475" t="s">
        <v>29</v>
      </c>
      <c r="C96" s="476">
        <f>C97+C98+C99+C100+C101</f>
        <v>195</v>
      </c>
      <c r="D96" s="477"/>
      <c r="E96" s="478"/>
      <c r="F96" s="173">
        <f>F97+F98+F99+F100+F101</f>
        <v>195</v>
      </c>
      <c r="G96" s="136"/>
      <c r="H96" s="65">
        <f>H97+H98+H99+H100+H101</f>
        <v>139.37</v>
      </c>
      <c r="I96" s="60"/>
      <c r="J96" s="59"/>
      <c r="K96" s="68">
        <f>K97+K98+K99+K100+K101</f>
        <v>139.37</v>
      </c>
      <c r="L96" s="59"/>
      <c r="M96" s="256">
        <f t="shared" si="18"/>
        <v>0.7147179487179487</v>
      </c>
      <c r="N96" s="65">
        <f>N97+N98+N99+N100+N101</f>
        <v>33</v>
      </c>
      <c r="O96" s="60"/>
      <c r="P96" s="59"/>
      <c r="Q96" s="68">
        <f>Q97+Q98+Q99+Q100+Q101</f>
        <v>33</v>
      </c>
      <c r="R96" s="219"/>
      <c r="S96" s="256">
        <f t="shared" si="19"/>
        <v>0.16923076923076924</v>
      </c>
      <c r="T96" s="206"/>
      <c r="U96" s="206"/>
    </row>
    <row r="97" spans="1:21" ht="48.75" customHeight="1">
      <c r="A97" s="20" t="s">
        <v>47</v>
      </c>
      <c r="B97" s="310" t="s">
        <v>255</v>
      </c>
      <c r="C97" s="83">
        <f>F97</f>
        <v>85.3</v>
      </c>
      <c r="D97" s="398"/>
      <c r="E97" s="398"/>
      <c r="F97" s="169">
        <v>85.3</v>
      </c>
      <c r="G97" s="53"/>
      <c r="H97" s="49">
        <f>K97</f>
        <v>84.67</v>
      </c>
      <c r="I97" s="123"/>
      <c r="J97" s="48"/>
      <c r="K97" s="48">
        <v>84.67</v>
      </c>
      <c r="L97" s="110"/>
      <c r="M97" s="266">
        <f>H97/C97</f>
        <v>0.9926143024618992</v>
      </c>
      <c r="N97" s="69">
        <f>Q97</f>
        <v>0</v>
      </c>
      <c r="O97" s="123"/>
      <c r="P97" s="48"/>
      <c r="Q97" s="48">
        <v>0</v>
      </c>
      <c r="R97" s="219"/>
      <c r="S97" s="266">
        <f>N97/C97</f>
        <v>0</v>
      </c>
      <c r="T97" s="206"/>
      <c r="U97" s="206"/>
    </row>
    <row r="98" spans="1:21" ht="34.5" customHeight="1">
      <c r="A98" s="20" t="s">
        <v>26</v>
      </c>
      <c r="B98" s="310" t="s">
        <v>256</v>
      </c>
      <c r="C98" s="83">
        <f>F98</f>
        <v>21.7</v>
      </c>
      <c r="D98" s="398"/>
      <c r="E98" s="398"/>
      <c r="F98" s="169">
        <v>21.7</v>
      </c>
      <c r="G98" s="53"/>
      <c r="H98" s="363">
        <f>K98</f>
        <v>21.7</v>
      </c>
      <c r="I98" s="385"/>
      <c r="J98" s="138"/>
      <c r="K98" s="138">
        <v>21.7</v>
      </c>
      <c r="L98" s="109"/>
      <c r="M98" s="265">
        <f>H98/C98</f>
        <v>1</v>
      </c>
      <c r="N98" s="137">
        <f>Q98</f>
        <v>0</v>
      </c>
      <c r="O98" s="385"/>
      <c r="P98" s="138"/>
      <c r="Q98" s="138">
        <v>0</v>
      </c>
      <c r="R98" s="223"/>
      <c r="S98" s="265">
        <f>N98/C98</f>
        <v>0</v>
      </c>
      <c r="T98" s="206"/>
      <c r="U98" s="206"/>
    </row>
    <row r="99" spans="1:21" ht="35.25" customHeight="1">
      <c r="A99" s="21" t="s">
        <v>45</v>
      </c>
      <c r="B99" s="310" t="s">
        <v>257</v>
      </c>
      <c r="C99" s="83">
        <f>F99</f>
        <v>50</v>
      </c>
      <c r="D99" s="398"/>
      <c r="E99" s="398"/>
      <c r="F99" s="169">
        <v>50</v>
      </c>
      <c r="G99" s="53"/>
      <c r="H99" s="49">
        <f>K99</f>
        <v>0</v>
      </c>
      <c r="I99" s="123"/>
      <c r="J99" s="48"/>
      <c r="K99" s="48">
        <v>0</v>
      </c>
      <c r="L99" s="110"/>
      <c r="M99" s="265">
        <f>H99/C99</f>
        <v>0</v>
      </c>
      <c r="N99" s="69">
        <f>Q99</f>
        <v>0</v>
      </c>
      <c r="O99" s="123"/>
      <c r="P99" s="48"/>
      <c r="Q99" s="48">
        <v>0</v>
      </c>
      <c r="R99" s="223"/>
      <c r="S99" s="265">
        <f>N99/C99</f>
        <v>0</v>
      </c>
      <c r="T99" s="206"/>
      <c r="U99" s="206"/>
    </row>
    <row r="100" spans="1:21" ht="22.5" customHeight="1">
      <c r="A100" s="21" t="s">
        <v>36</v>
      </c>
      <c r="B100" s="384" t="s">
        <v>258</v>
      </c>
      <c r="C100" s="83">
        <f>F100</f>
        <v>33</v>
      </c>
      <c r="D100" s="398"/>
      <c r="E100" s="398"/>
      <c r="F100" s="169">
        <v>33</v>
      </c>
      <c r="G100" s="53"/>
      <c r="H100" s="49">
        <f>K100</f>
        <v>33</v>
      </c>
      <c r="I100" s="123"/>
      <c r="J100" s="48"/>
      <c r="K100" s="48">
        <v>33</v>
      </c>
      <c r="L100" s="110"/>
      <c r="M100" s="265">
        <f>H100/C100</f>
        <v>1</v>
      </c>
      <c r="N100" s="69">
        <f>Q100</f>
        <v>33</v>
      </c>
      <c r="O100" s="123"/>
      <c r="P100" s="48"/>
      <c r="Q100" s="48">
        <v>33</v>
      </c>
      <c r="R100" s="223"/>
      <c r="S100" s="265">
        <f>N100/C100</f>
        <v>1</v>
      </c>
      <c r="T100" s="206"/>
      <c r="U100" s="206"/>
    </row>
    <row r="101" spans="1:21" ht="26.25" customHeight="1">
      <c r="A101" s="21" t="s">
        <v>37</v>
      </c>
      <c r="B101" s="310" t="s">
        <v>259</v>
      </c>
      <c r="C101" s="360">
        <f>F101</f>
        <v>5</v>
      </c>
      <c r="D101" s="472"/>
      <c r="E101" s="472"/>
      <c r="F101" s="473">
        <v>5</v>
      </c>
      <c r="G101" s="343"/>
      <c r="H101" s="49">
        <f>K101</f>
        <v>0</v>
      </c>
      <c r="I101" s="123"/>
      <c r="J101" s="48"/>
      <c r="K101" s="48">
        <v>0</v>
      </c>
      <c r="L101" s="110"/>
      <c r="M101" s="265">
        <f>H101/C101</f>
        <v>0</v>
      </c>
      <c r="N101" s="69">
        <f>Q101</f>
        <v>0</v>
      </c>
      <c r="O101" s="123"/>
      <c r="P101" s="48"/>
      <c r="Q101" s="48">
        <v>0</v>
      </c>
      <c r="R101" s="223"/>
      <c r="S101" s="265">
        <f>N101/C101</f>
        <v>0</v>
      </c>
      <c r="T101" s="206"/>
      <c r="U101" s="206"/>
    </row>
    <row r="102" spans="1:21" ht="36.75" customHeight="1">
      <c r="A102" s="66" t="s">
        <v>155</v>
      </c>
      <c r="B102" s="479" t="s">
        <v>22</v>
      </c>
      <c r="C102" s="476">
        <f>C103</f>
        <v>244.2</v>
      </c>
      <c r="D102" s="477"/>
      <c r="E102" s="478"/>
      <c r="F102" s="477">
        <f>F103</f>
        <v>244.2</v>
      </c>
      <c r="G102" s="55"/>
      <c r="H102" s="65">
        <f>H103</f>
        <v>0</v>
      </c>
      <c r="I102" s="60"/>
      <c r="J102" s="59"/>
      <c r="K102" s="60">
        <f>K103</f>
        <v>0</v>
      </c>
      <c r="L102" s="225"/>
      <c r="M102" s="256">
        <f t="shared" si="18"/>
        <v>0</v>
      </c>
      <c r="N102" s="65">
        <f>N103</f>
        <v>0</v>
      </c>
      <c r="O102" s="60"/>
      <c r="P102" s="59"/>
      <c r="Q102" s="60">
        <f>Q103</f>
        <v>0</v>
      </c>
      <c r="R102" s="219"/>
      <c r="S102" s="256">
        <f t="shared" si="19"/>
        <v>0</v>
      </c>
      <c r="T102" s="206"/>
      <c r="U102" s="206"/>
    </row>
    <row r="103" spans="1:21" ht="38.25" customHeight="1" thickBot="1">
      <c r="A103" s="20" t="s">
        <v>47</v>
      </c>
      <c r="B103" s="310" t="s">
        <v>216</v>
      </c>
      <c r="C103" s="174">
        <f>F103</f>
        <v>244.2</v>
      </c>
      <c r="D103" s="169"/>
      <c r="E103" s="169"/>
      <c r="F103" s="169">
        <v>244.2</v>
      </c>
      <c r="G103" s="53"/>
      <c r="H103" s="69">
        <f>K103</f>
        <v>0</v>
      </c>
      <c r="I103" s="48"/>
      <c r="J103" s="48"/>
      <c r="K103" s="48">
        <v>0</v>
      </c>
      <c r="L103" s="123"/>
      <c r="M103" s="265">
        <f t="shared" si="18"/>
        <v>0</v>
      </c>
      <c r="N103" s="69">
        <f>Q103</f>
        <v>0</v>
      </c>
      <c r="O103" s="48"/>
      <c r="P103" s="48"/>
      <c r="Q103" s="48">
        <v>0</v>
      </c>
      <c r="R103" s="219"/>
      <c r="S103" s="265">
        <f t="shared" si="19"/>
        <v>0</v>
      </c>
      <c r="T103" s="206"/>
      <c r="U103" s="206"/>
    </row>
    <row r="104" spans="1:21" ht="66" customHeight="1" thickBot="1">
      <c r="A104" s="26" t="s">
        <v>114</v>
      </c>
      <c r="B104" s="458" t="s">
        <v>112</v>
      </c>
      <c r="C104" s="177">
        <f>C105+C106</f>
        <v>600</v>
      </c>
      <c r="D104" s="160"/>
      <c r="E104" s="178"/>
      <c r="F104" s="73">
        <f>F105+F106</f>
        <v>600</v>
      </c>
      <c r="G104" s="76"/>
      <c r="H104" s="177">
        <f>H105+H106</f>
        <v>46.25</v>
      </c>
      <c r="I104" s="160"/>
      <c r="J104" s="178"/>
      <c r="K104" s="73">
        <f>K105+K106</f>
        <v>46.25</v>
      </c>
      <c r="L104" s="117"/>
      <c r="M104" s="250">
        <f aca="true" t="shared" si="20" ref="M104:M111">H104/C104</f>
        <v>0.07708333333333334</v>
      </c>
      <c r="N104" s="177">
        <f>N105+N106</f>
        <v>46.25</v>
      </c>
      <c r="O104" s="160"/>
      <c r="P104" s="178"/>
      <c r="Q104" s="73">
        <f>Q105+Q106</f>
        <v>46.25</v>
      </c>
      <c r="R104" s="221"/>
      <c r="S104" s="250">
        <f aca="true" t="shared" si="21" ref="S104:S110">N104/C104</f>
        <v>0.07708333333333334</v>
      </c>
      <c r="T104" s="206"/>
      <c r="U104" s="206"/>
    </row>
    <row r="105" spans="1:21" ht="85.5" customHeight="1">
      <c r="A105" s="15" t="s">
        <v>47</v>
      </c>
      <c r="B105" s="390" t="s">
        <v>21</v>
      </c>
      <c r="C105" s="480">
        <f>D105+E105+F105</f>
        <v>500</v>
      </c>
      <c r="D105" s="182"/>
      <c r="E105" s="182"/>
      <c r="F105" s="182">
        <v>500</v>
      </c>
      <c r="G105" s="114"/>
      <c r="H105" s="252">
        <f>I105+J105+K105</f>
        <v>46.25</v>
      </c>
      <c r="I105" s="78"/>
      <c r="J105" s="78"/>
      <c r="K105" s="40">
        <v>46.25</v>
      </c>
      <c r="L105" s="109"/>
      <c r="M105" s="265">
        <f t="shared" si="20"/>
        <v>0.0925</v>
      </c>
      <c r="N105" s="44">
        <f>O105+P105+Q105</f>
        <v>46.25</v>
      </c>
      <c r="O105" s="40"/>
      <c r="P105" s="40"/>
      <c r="Q105" s="40">
        <v>46.25</v>
      </c>
      <c r="R105" s="222"/>
      <c r="S105" s="265">
        <f t="shared" si="21"/>
        <v>0.0925</v>
      </c>
      <c r="T105" s="206"/>
      <c r="U105" s="206"/>
    </row>
    <row r="106" spans="1:21" ht="58.5" customHeight="1" thickBot="1">
      <c r="A106" s="10" t="s">
        <v>26</v>
      </c>
      <c r="B106" s="54" t="s">
        <v>57</v>
      </c>
      <c r="C106" s="480">
        <f>D106+E106+F106</f>
        <v>100</v>
      </c>
      <c r="D106" s="84"/>
      <c r="E106" s="84"/>
      <c r="F106" s="84">
        <v>100</v>
      </c>
      <c r="G106" s="43"/>
      <c r="H106" s="44">
        <f>I106+J106+K106</f>
        <v>0</v>
      </c>
      <c r="I106" s="71"/>
      <c r="J106" s="71"/>
      <c r="K106" s="71">
        <v>0</v>
      </c>
      <c r="L106" s="110"/>
      <c r="M106" s="266">
        <f t="shared" si="20"/>
        <v>0</v>
      </c>
      <c r="N106" s="44">
        <f>O106+P106+Q106</f>
        <v>0</v>
      </c>
      <c r="O106" s="71"/>
      <c r="P106" s="71"/>
      <c r="Q106" s="71">
        <v>0</v>
      </c>
      <c r="R106" s="219"/>
      <c r="S106" s="266">
        <f t="shared" si="21"/>
        <v>0</v>
      </c>
      <c r="T106" s="206"/>
      <c r="U106" s="206"/>
    </row>
    <row r="107" spans="1:21" ht="54.75" customHeight="1" thickBot="1">
      <c r="A107" s="26" t="s">
        <v>44</v>
      </c>
      <c r="B107" s="431" t="s">
        <v>98</v>
      </c>
      <c r="C107" s="179">
        <f>C108+C111</f>
        <v>550</v>
      </c>
      <c r="D107" s="73"/>
      <c r="E107" s="73"/>
      <c r="F107" s="179">
        <f>F108+F111</f>
        <v>550</v>
      </c>
      <c r="G107" s="39"/>
      <c r="H107" s="37">
        <f>H108+H111</f>
        <v>39.46</v>
      </c>
      <c r="I107" s="38"/>
      <c r="J107" s="38"/>
      <c r="K107" s="140">
        <f>K108+K111</f>
        <v>39.46</v>
      </c>
      <c r="L107" s="72"/>
      <c r="M107" s="250">
        <f t="shared" si="20"/>
        <v>0.07174545454545454</v>
      </c>
      <c r="N107" s="37">
        <f>N108+N111</f>
        <v>39.46</v>
      </c>
      <c r="O107" s="38"/>
      <c r="P107" s="38"/>
      <c r="Q107" s="140">
        <f>Q108+Q111</f>
        <v>39.46</v>
      </c>
      <c r="R107" s="209"/>
      <c r="S107" s="250">
        <f t="shared" si="21"/>
        <v>0.07174545454545454</v>
      </c>
      <c r="T107" s="200"/>
      <c r="U107" s="200"/>
    </row>
    <row r="108" spans="1:21" ht="18" customHeight="1">
      <c r="A108" s="243" t="s">
        <v>172</v>
      </c>
      <c r="B108" s="481" t="s">
        <v>29</v>
      </c>
      <c r="C108" s="381">
        <f>C109</f>
        <v>50</v>
      </c>
      <c r="D108" s="316"/>
      <c r="E108" s="316"/>
      <c r="F108" s="316">
        <f>F109</f>
        <v>50</v>
      </c>
      <c r="G108" s="129"/>
      <c r="H108" s="336">
        <f>H109</f>
        <v>0</v>
      </c>
      <c r="I108" s="128"/>
      <c r="J108" s="128"/>
      <c r="K108" s="128">
        <f>K109</f>
        <v>0</v>
      </c>
      <c r="L108" s="127"/>
      <c r="M108" s="254">
        <f t="shared" si="20"/>
        <v>0</v>
      </c>
      <c r="N108" s="126">
        <f>N109</f>
        <v>0</v>
      </c>
      <c r="O108" s="128"/>
      <c r="P108" s="128"/>
      <c r="Q108" s="128">
        <f>Q109</f>
        <v>0</v>
      </c>
      <c r="R108" s="226"/>
      <c r="S108" s="256">
        <f t="shared" si="21"/>
        <v>0</v>
      </c>
      <c r="T108" s="200"/>
      <c r="U108" s="200"/>
    </row>
    <row r="109" spans="1:21" ht="15.75" customHeight="1">
      <c r="A109" s="56" t="s">
        <v>47</v>
      </c>
      <c r="B109" s="344" t="s">
        <v>82</v>
      </c>
      <c r="C109" s="166">
        <f>C110</f>
        <v>50</v>
      </c>
      <c r="D109" s="163"/>
      <c r="E109" s="163"/>
      <c r="F109" s="163">
        <f>F110</f>
        <v>50</v>
      </c>
      <c r="G109" s="115"/>
      <c r="H109" s="111">
        <f>H110</f>
        <v>0</v>
      </c>
      <c r="I109" s="105"/>
      <c r="J109" s="105"/>
      <c r="K109" s="105">
        <f>K110</f>
        <v>0</v>
      </c>
      <c r="L109" s="141"/>
      <c r="M109" s="265">
        <f t="shared" si="20"/>
        <v>0</v>
      </c>
      <c r="N109" s="107">
        <f>N110</f>
        <v>0</v>
      </c>
      <c r="O109" s="105"/>
      <c r="P109" s="105"/>
      <c r="Q109" s="105">
        <f>Q110</f>
        <v>0</v>
      </c>
      <c r="R109" s="227"/>
      <c r="S109" s="265">
        <f t="shared" si="21"/>
        <v>0</v>
      </c>
      <c r="T109" s="200"/>
      <c r="U109" s="200"/>
    </row>
    <row r="110" spans="1:21" ht="15" customHeight="1">
      <c r="A110" s="10" t="s">
        <v>48</v>
      </c>
      <c r="B110" s="54" t="s">
        <v>80</v>
      </c>
      <c r="C110" s="408">
        <f>F110</f>
        <v>50</v>
      </c>
      <c r="D110" s="375"/>
      <c r="E110" s="375"/>
      <c r="F110" s="84">
        <v>50</v>
      </c>
      <c r="G110" s="115"/>
      <c r="H110" s="142">
        <f>K110</f>
        <v>0</v>
      </c>
      <c r="I110" s="130"/>
      <c r="J110" s="130"/>
      <c r="K110" s="71">
        <v>0</v>
      </c>
      <c r="L110" s="141"/>
      <c r="M110" s="265">
        <f t="shared" si="20"/>
        <v>0</v>
      </c>
      <c r="N110" s="77">
        <f>Q110</f>
        <v>0</v>
      </c>
      <c r="O110" s="130"/>
      <c r="P110" s="130"/>
      <c r="Q110" s="71">
        <v>0</v>
      </c>
      <c r="R110" s="227"/>
      <c r="S110" s="265">
        <f t="shared" si="21"/>
        <v>0</v>
      </c>
      <c r="T110" s="200"/>
      <c r="U110" s="200"/>
    </row>
    <row r="111" spans="1:21" ht="39" customHeight="1">
      <c r="A111" s="56" t="s">
        <v>173</v>
      </c>
      <c r="B111" s="482" t="s">
        <v>73</v>
      </c>
      <c r="C111" s="483">
        <f>C112+C118+C124+C130+C133+C136+C139</f>
        <v>499.99999999999994</v>
      </c>
      <c r="D111" s="375"/>
      <c r="E111" s="375"/>
      <c r="F111" s="484">
        <f>F112+F118+F124+F130+F133+F136+F139</f>
        <v>499.99999999999994</v>
      </c>
      <c r="G111" s="115"/>
      <c r="H111" s="143">
        <f>H112+H118+H124+H130+H133+H136+H139</f>
        <v>39.46</v>
      </c>
      <c r="I111" s="130"/>
      <c r="J111" s="130"/>
      <c r="K111" s="143">
        <f>K112+K118+K124+K130+K133+K136+K139</f>
        <v>39.46</v>
      </c>
      <c r="L111" s="141"/>
      <c r="M111" s="256">
        <f t="shared" si="20"/>
        <v>0.07892</v>
      </c>
      <c r="N111" s="131">
        <f>N112+N118+N124+N130+N133+N136+N139</f>
        <v>39.46</v>
      </c>
      <c r="O111" s="130"/>
      <c r="P111" s="130"/>
      <c r="Q111" s="143">
        <f>Q112+Q118+Q124+Q130+Q133+Q136+Q139</f>
        <v>39.46</v>
      </c>
      <c r="R111" s="227"/>
      <c r="S111" s="256">
        <f>N111/C111</f>
        <v>0.07892</v>
      </c>
      <c r="T111" s="200"/>
      <c r="U111" s="200"/>
    </row>
    <row r="112" spans="1:21" ht="22.5" customHeight="1">
      <c r="A112" s="10" t="s">
        <v>47</v>
      </c>
      <c r="B112" s="344" t="s">
        <v>58</v>
      </c>
      <c r="C112" s="166">
        <f>C113+C114+C115+C116+C117</f>
        <v>135.67</v>
      </c>
      <c r="D112" s="163"/>
      <c r="E112" s="167"/>
      <c r="F112" s="163">
        <f>F113+F114+F115+F116+F117</f>
        <v>135.67</v>
      </c>
      <c r="G112" s="338"/>
      <c r="H112" s="107">
        <f>H113+H114+H115+H116+H117</f>
        <v>12.49</v>
      </c>
      <c r="I112" s="105"/>
      <c r="J112" s="108"/>
      <c r="K112" s="105">
        <f>K113+K114+K115+K116+K117</f>
        <v>12.49</v>
      </c>
      <c r="L112" s="108"/>
      <c r="M112" s="251">
        <f aca="true" t="shared" si="22" ref="M112:M141">H112/C112</f>
        <v>0.09206162010761407</v>
      </c>
      <c r="N112" s="107">
        <f>N113+N114+N115+N116+N117</f>
        <v>12.49</v>
      </c>
      <c r="O112" s="105"/>
      <c r="P112" s="108"/>
      <c r="Q112" s="105">
        <f>Q113+Q114+Q115+Q116+Q117</f>
        <v>12.49</v>
      </c>
      <c r="R112" s="219"/>
      <c r="S112" s="251">
        <f>N112/C112</f>
        <v>0.09206162010761407</v>
      </c>
      <c r="T112" s="206"/>
      <c r="U112" s="206"/>
    </row>
    <row r="113" spans="1:21" ht="25.5" customHeight="1">
      <c r="A113" s="10" t="s">
        <v>48</v>
      </c>
      <c r="B113" s="54" t="s">
        <v>99</v>
      </c>
      <c r="C113" s="83">
        <f>D113+E113+F113</f>
        <v>43.98</v>
      </c>
      <c r="D113" s="84"/>
      <c r="E113" s="84"/>
      <c r="F113" s="84">
        <v>43.98</v>
      </c>
      <c r="G113" s="43"/>
      <c r="H113" s="81">
        <f>I113+J113+K113</f>
        <v>12</v>
      </c>
      <c r="I113" s="71"/>
      <c r="J113" s="71"/>
      <c r="K113" s="71">
        <v>12</v>
      </c>
      <c r="L113" s="110"/>
      <c r="M113" s="265">
        <f t="shared" si="22"/>
        <v>0.2728512960436562</v>
      </c>
      <c r="N113" s="63">
        <f>O113+P113+Q113</f>
        <v>12</v>
      </c>
      <c r="O113" s="71"/>
      <c r="P113" s="71"/>
      <c r="Q113" s="71">
        <v>12</v>
      </c>
      <c r="R113" s="219"/>
      <c r="S113" s="265">
        <f aca="true" t="shared" si="23" ref="S113:S141">N113/C113</f>
        <v>0.2728512960436562</v>
      </c>
      <c r="T113" s="206"/>
      <c r="U113" s="206"/>
    </row>
    <row r="114" spans="1:21" ht="17.25" customHeight="1">
      <c r="A114" s="10" t="s">
        <v>49</v>
      </c>
      <c r="B114" s="259" t="s">
        <v>100</v>
      </c>
      <c r="C114" s="83">
        <f>F114</f>
        <v>8.65</v>
      </c>
      <c r="D114" s="84"/>
      <c r="E114" s="84"/>
      <c r="F114" s="84">
        <v>8.65</v>
      </c>
      <c r="G114" s="43"/>
      <c r="H114" s="81">
        <f>I114+J114+K114</f>
        <v>0</v>
      </c>
      <c r="I114" s="71"/>
      <c r="J114" s="71"/>
      <c r="K114" s="71">
        <v>0</v>
      </c>
      <c r="L114" s="110"/>
      <c r="M114" s="265">
        <f t="shared" si="22"/>
        <v>0</v>
      </c>
      <c r="N114" s="63">
        <f>O114+P114+Q114</f>
        <v>0</v>
      </c>
      <c r="O114" s="71"/>
      <c r="P114" s="71"/>
      <c r="Q114" s="71">
        <v>0</v>
      </c>
      <c r="R114" s="219"/>
      <c r="S114" s="265">
        <f t="shared" si="23"/>
        <v>0</v>
      </c>
      <c r="T114" s="206"/>
      <c r="U114" s="206"/>
    </row>
    <row r="115" spans="1:21" ht="22.5" customHeight="1">
      <c r="A115" s="10" t="s">
        <v>27</v>
      </c>
      <c r="B115" s="259" t="s">
        <v>101</v>
      </c>
      <c r="C115" s="83">
        <f>F115</f>
        <v>38.77</v>
      </c>
      <c r="D115" s="84"/>
      <c r="E115" s="84"/>
      <c r="F115" s="84">
        <v>38.77</v>
      </c>
      <c r="G115" s="43"/>
      <c r="H115" s="81">
        <f>I115+J115+K115</f>
        <v>0</v>
      </c>
      <c r="I115" s="71"/>
      <c r="J115" s="71"/>
      <c r="K115" s="71">
        <v>0</v>
      </c>
      <c r="L115" s="110"/>
      <c r="M115" s="265">
        <f t="shared" si="22"/>
        <v>0</v>
      </c>
      <c r="N115" s="63">
        <f>O115+P115+Q115</f>
        <v>0</v>
      </c>
      <c r="O115" s="71"/>
      <c r="P115" s="71"/>
      <c r="Q115" s="71">
        <v>0</v>
      </c>
      <c r="R115" s="219"/>
      <c r="S115" s="265">
        <f t="shared" si="23"/>
        <v>0</v>
      </c>
      <c r="T115" s="206"/>
      <c r="U115" s="206"/>
    </row>
    <row r="116" spans="1:21" ht="25.5" customHeight="1">
      <c r="A116" s="10" t="s">
        <v>34</v>
      </c>
      <c r="B116" s="259" t="s">
        <v>102</v>
      </c>
      <c r="C116" s="83">
        <f>F116</f>
        <v>43.32</v>
      </c>
      <c r="D116" s="84"/>
      <c r="E116" s="84"/>
      <c r="F116" s="84">
        <v>43.32</v>
      </c>
      <c r="G116" s="43"/>
      <c r="H116" s="81">
        <f>I116+J116+K116</f>
        <v>0</v>
      </c>
      <c r="I116" s="71"/>
      <c r="J116" s="71"/>
      <c r="K116" s="71">
        <v>0</v>
      </c>
      <c r="L116" s="110"/>
      <c r="M116" s="265">
        <f t="shared" si="22"/>
        <v>0</v>
      </c>
      <c r="N116" s="63">
        <f>O116+P116+Q116</f>
        <v>0</v>
      </c>
      <c r="O116" s="71"/>
      <c r="P116" s="71"/>
      <c r="Q116" s="71">
        <v>0</v>
      </c>
      <c r="R116" s="219"/>
      <c r="S116" s="265">
        <f t="shared" si="23"/>
        <v>0</v>
      </c>
      <c r="T116" s="206"/>
      <c r="U116" s="206"/>
    </row>
    <row r="117" spans="1:21" ht="24" customHeight="1">
      <c r="A117" s="10" t="s">
        <v>53</v>
      </c>
      <c r="B117" s="259" t="s">
        <v>103</v>
      </c>
      <c r="C117" s="83">
        <f>F117</f>
        <v>0.95</v>
      </c>
      <c r="D117" s="84"/>
      <c r="E117" s="84"/>
      <c r="F117" s="84">
        <v>0.95</v>
      </c>
      <c r="G117" s="43"/>
      <c r="H117" s="81">
        <f>I117+J117+K117</f>
        <v>0.49</v>
      </c>
      <c r="I117" s="71"/>
      <c r="J117" s="71"/>
      <c r="K117" s="71">
        <v>0.49</v>
      </c>
      <c r="L117" s="110"/>
      <c r="M117" s="265">
        <f t="shared" si="22"/>
        <v>0.5157894736842106</v>
      </c>
      <c r="N117" s="63">
        <f>O117+P117+Q117</f>
        <v>0.49</v>
      </c>
      <c r="O117" s="71"/>
      <c r="P117" s="71"/>
      <c r="Q117" s="71">
        <v>0.49</v>
      </c>
      <c r="R117" s="219"/>
      <c r="S117" s="265">
        <f t="shared" si="23"/>
        <v>0.5157894736842106</v>
      </c>
      <c r="T117" s="206"/>
      <c r="U117" s="206"/>
    </row>
    <row r="118" spans="1:21" ht="15" customHeight="1">
      <c r="A118" s="10" t="s">
        <v>26</v>
      </c>
      <c r="B118" s="344" t="s">
        <v>59</v>
      </c>
      <c r="C118" s="166">
        <f>C119+C120+C121+C122+C123</f>
        <v>165.07999999999998</v>
      </c>
      <c r="D118" s="163"/>
      <c r="E118" s="167"/>
      <c r="F118" s="163">
        <f>F119+F120+F121+F122+F123</f>
        <v>165.07999999999998</v>
      </c>
      <c r="G118" s="43"/>
      <c r="H118" s="111">
        <f>H119+H120+H121+H122+H123</f>
        <v>14.49</v>
      </c>
      <c r="I118" s="105"/>
      <c r="J118" s="108"/>
      <c r="K118" s="105">
        <f>K119+K120+K121+K122+K123</f>
        <v>14.49</v>
      </c>
      <c r="L118" s="108"/>
      <c r="M118" s="251">
        <f t="shared" si="22"/>
        <v>0.08777562393990793</v>
      </c>
      <c r="N118" s="107">
        <f>N119+N120+N121+N122+N123</f>
        <v>14.49</v>
      </c>
      <c r="O118" s="105"/>
      <c r="P118" s="108"/>
      <c r="Q118" s="105">
        <f>Q119+Q120+Q121+Q122+Q123</f>
        <v>14.49</v>
      </c>
      <c r="R118" s="219"/>
      <c r="S118" s="251">
        <f t="shared" si="23"/>
        <v>0.08777562393990793</v>
      </c>
      <c r="T118" s="206"/>
      <c r="U118" s="206"/>
    </row>
    <row r="119" spans="1:21" ht="26.25" customHeight="1">
      <c r="A119" s="10" t="s">
        <v>38</v>
      </c>
      <c r="B119" s="54" t="s">
        <v>99</v>
      </c>
      <c r="C119" s="408">
        <f>F119</f>
        <v>73.39</v>
      </c>
      <c r="D119" s="84"/>
      <c r="E119" s="84"/>
      <c r="F119" s="84">
        <v>73.39</v>
      </c>
      <c r="G119" s="43"/>
      <c r="H119" s="81">
        <f>I119+J119+K119</f>
        <v>14</v>
      </c>
      <c r="I119" s="105"/>
      <c r="J119" s="105"/>
      <c r="K119" s="71">
        <v>14</v>
      </c>
      <c r="L119" s="108"/>
      <c r="M119" s="266">
        <f t="shared" si="22"/>
        <v>0.1907616841531544</v>
      </c>
      <c r="N119" s="63">
        <f>O119+P119+Q119</f>
        <v>14</v>
      </c>
      <c r="O119" s="105"/>
      <c r="P119" s="105"/>
      <c r="Q119" s="71">
        <v>14</v>
      </c>
      <c r="R119" s="219"/>
      <c r="S119" s="266">
        <f t="shared" si="23"/>
        <v>0.1907616841531544</v>
      </c>
      <c r="T119" s="206"/>
      <c r="U119" s="206"/>
    </row>
    <row r="120" spans="1:21" ht="21.75" customHeight="1">
      <c r="A120" s="10" t="s">
        <v>28</v>
      </c>
      <c r="B120" s="259" t="s">
        <v>100</v>
      </c>
      <c r="C120" s="408">
        <f>F120</f>
        <v>8.65</v>
      </c>
      <c r="D120" s="84"/>
      <c r="E120" s="84"/>
      <c r="F120" s="84">
        <v>8.65</v>
      </c>
      <c r="G120" s="43"/>
      <c r="H120" s="81">
        <f>I120+J120+K120</f>
        <v>0</v>
      </c>
      <c r="I120" s="105"/>
      <c r="J120" s="105"/>
      <c r="K120" s="71">
        <v>0</v>
      </c>
      <c r="L120" s="108"/>
      <c r="M120" s="265">
        <f t="shared" si="22"/>
        <v>0</v>
      </c>
      <c r="N120" s="63">
        <f>O120+P120+Q120</f>
        <v>0</v>
      </c>
      <c r="O120" s="105"/>
      <c r="P120" s="105"/>
      <c r="Q120" s="71">
        <v>0</v>
      </c>
      <c r="R120" s="219"/>
      <c r="S120" s="265">
        <f t="shared" si="23"/>
        <v>0</v>
      </c>
      <c r="T120" s="206"/>
      <c r="U120" s="206"/>
    </row>
    <row r="121" spans="1:21" ht="24" customHeight="1">
      <c r="A121" s="10" t="s">
        <v>78</v>
      </c>
      <c r="B121" s="259" t="s">
        <v>101</v>
      </c>
      <c r="C121" s="408">
        <f>F121</f>
        <v>38.77</v>
      </c>
      <c r="D121" s="84"/>
      <c r="E121" s="84"/>
      <c r="F121" s="84">
        <v>38.77</v>
      </c>
      <c r="G121" s="43"/>
      <c r="H121" s="81">
        <f>I121+J121+K121</f>
        <v>0</v>
      </c>
      <c r="I121" s="105"/>
      <c r="J121" s="105"/>
      <c r="K121" s="71">
        <v>0</v>
      </c>
      <c r="L121" s="108"/>
      <c r="M121" s="265">
        <f t="shared" si="22"/>
        <v>0</v>
      </c>
      <c r="N121" s="63">
        <f>O121+P121+Q121</f>
        <v>0</v>
      </c>
      <c r="O121" s="105"/>
      <c r="P121" s="105"/>
      <c r="Q121" s="71">
        <v>0</v>
      </c>
      <c r="R121" s="219"/>
      <c r="S121" s="265">
        <f t="shared" si="23"/>
        <v>0</v>
      </c>
      <c r="T121" s="206"/>
      <c r="U121" s="206"/>
    </row>
    <row r="122" spans="1:21" ht="24" customHeight="1">
      <c r="A122" s="10" t="s">
        <v>79</v>
      </c>
      <c r="B122" s="259" t="s">
        <v>102</v>
      </c>
      <c r="C122" s="408">
        <f>F122</f>
        <v>43.32</v>
      </c>
      <c r="D122" s="84"/>
      <c r="E122" s="84"/>
      <c r="F122" s="84">
        <v>43.32</v>
      </c>
      <c r="G122" s="43"/>
      <c r="H122" s="81">
        <f>I122+J122+K122</f>
        <v>0</v>
      </c>
      <c r="I122" s="105"/>
      <c r="J122" s="105"/>
      <c r="K122" s="71">
        <v>0</v>
      </c>
      <c r="L122" s="108"/>
      <c r="M122" s="265">
        <f t="shared" si="22"/>
        <v>0</v>
      </c>
      <c r="N122" s="63">
        <f>O122+P122+Q122</f>
        <v>0</v>
      </c>
      <c r="O122" s="105"/>
      <c r="P122" s="105"/>
      <c r="Q122" s="71">
        <v>0</v>
      </c>
      <c r="R122" s="219"/>
      <c r="S122" s="265">
        <f t="shared" si="23"/>
        <v>0</v>
      </c>
      <c r="T122" s="206"/>
      <c r="U122" s="206"/>
    </row>
    <row r="123" spans="1:21" ht="24" customHeight="1">
      <c r="A123" s="10" t="s">
        <v>104</v>
      </c>
      <c r="B123" s="382" t="s">
        <v>103</v>
      </c>
      <c r="C123" s="408">
        <f>F123</f>
        <v>0.95</v>
      </c>
      <c r="D123" s="84"/>
      <c r="E123" s="84"/>
      <c r="F123" s="84">
        <v>0.95</v>
      </c>
      <c r="G123" s="43"/>
      <c r="H123" s="81">
        <f>I123+J123+K123</f>
        <v>0.49</v>
      </c>
      <c r="I123" s="105"/>
      <c r="J123" s="105"/>
      <c r="K123" s="71">
        <v>0.49</v>
      </c>
      <c r="L123" s="108"/>
      <c r="M123" s="265">
        <f t="shared" si="22"/>
        <v>0.5157894736842106</v>
      </c>
      <c r="N123" s="63">
        <f>O123+P123+Q123</f>
        <v>0.49</v>
      </c>
      <c r="O123" s="105"/>
      <c r="P123" s="105"/>
      <c r="Q123" s="71">
        <v>0.49</v>
      </c>
      <c r="R123" s="219"/>
      <c r="S123" s="265">
        <f t="shared" si="23"/>
        <v>0.5157894736842106</v>
      </c>
      <c r="T123" s="206"/>
      <c r="U123" s="206"/>
    </row>
    <row r="124" spans="1:21" ht="14.25" customHeight="1">
      <c r="A124" s="10" t="s">
        <v>45</v>
      </c>
      <c r="B124" s="344" t="s">
        <v>105</v>
      </c>
      <c r="C124" s="166">
        <f>C125+C126+C127+C128+C129</f>
        <v>145.58999999999997</v>
      </c>
      <c r="D124" s="84"/>
      <c r="E124" s="413"/>
      <c r="F124" s="163">
        <f>F125+F126+F127+F128+F129</f>
        <v>145.58999999999997</v>
      </c>
      <c r="G124" s="43"/>
      <c r="H124" s="111">
        <f>H125+H126+H127+H128+H129</f>
        <v>12.48</v>
      </c>
      <c r="I124" s="71"/>
      <c r="J124" s="110"/>
      <c r="K124" s="105">
        <f>K125+K126+K127+K128+K129</f>
        <v>12.48</v>
      </c>
      <c r="L124" s="108"/>
      <c r="M124" s="251">
        <f t="shared" si="22"/>
        <v>0.08572017308881107</v>
      </c>
      <c r="N124" s="107">
        <f>N125+N126+N127+N128+N129</f>
        <v>12.48</v>
      </c>
      <c r="O124" s="71"/>
      <c r="P124" s="110"/>
      <c r="Q124" s="105">
        <f>Q125+Q126+Q127+Q128+Q129</f>
        <v>12.48</v>
      </c>
      <c r="R124" s="219"/>
      <c r="S124" s="251">
        <f t="shared" si="23"/>
        <v>0.08572017308881107</v>
      </c>
      <c r="T124" s="206"/>
      <c r="U124" s="206"/>
    </row>
    <row r="125" spans="1:21" ht="26.25" customHeight="1">
      <c r="A125" s="10" t="s">
        <v>32</v>
      </c>
      <c r="B125" s="54" t="s">
        <v>99</v>
      </c>
      <c r="C125" s="83">
        <f>D125+E125+F125</f>
        <v>53.89</v>
      </c>
      <c r="D125" s="163"/>
      <c r="E125" s="163"/>
      <c r="F125" s="84">
        <v>53.89</v>
      </c>
      <c r="G125" s="43"/>
      <c r="H125" s="81">
        <f>I125+J125+K125</f>
        <v>12</v>
      </c>
      <c r="I125" s="105"/>
      <c r="J125" s="105"/>
      <c r="K125" s="71">
        <v>12</v>
      </c>
      <c r="L125" s="108"/>
      <c r="M125" s="265">
        <f t="shared" si="22"/>
        <v>0.22267582111709036</v>
      </c>
      <c r="N125" s="63">
        <f>O125+P125+Q125</f>
        <v>12</v>
      </c>
      <c r="O125" s="105"/>
      <c r="P125" s="105"/>
      <c r="Q125" s="71">
        <v>12</v>
      </c>
      <c r="R125" s="219"/>
      <c r="S125" s="265">
        <f t="shared" si="23"/>
        <v>0.22267582111709036</v>
      </c>
      <c r="T125" s="206"/>
      <c r="U125" s="206"/>
    </row>
    <row r="126" spans="1:21" ht="14.25" customHeight="1">
      <c r="A126" s="10" t="s">
        <v>62</v>
      </c>
      <c r="B126" s="259" t="s">
        <v>100</v>
      </c>
      <c r="C126" s="83">
        <f>D126+E126+F126</f>
        <v>8.66</v>
      </c>
      <c r="D126" s="84"/>
      <c r="E126" s="84"/>
      <c r="F126" s="84">
        <v>8.66</v>
      </c>
      <c r="G126" s="43"/>
      <c r="H126" s="81">
        <f>I126+J126+K126</f>
        <v>0</v>
      </c>
      <c r="I126" s="71"/>
      <c r="J126" s="71"/>
      <c r="K126" s="71">
        <v>0</v>
      </c>
      <c r="L126" s="110"/>
      <c r="M126" s="265">
        <f t="shared" si="22"/>
        <v>0</v>
      </c>
      <c r="N126" s="63">
        <f>O126+P126+Q126</f>
        <v>0</v>
      </c>
      <c r="O126" s="71"/>
      <c r="P126" s="71"/>
      <c r="Q126" s="71">
        <v>0</v>
      </c>
      <c r="R126" s="219"/>
      <c r="S126" s="265">
        <f t="shared" si="23"/>
        <v>0</v>
      </c>
      <c r="T126" s="206"/>
      <c r="U126" s="206"/>
    </row>
    <row r="127" spans="1:21" ht="24" customHeight="1">
      <c r="A127" s="10" t="s">
        <v>63</v>
      </c>
      <c r="B127" s="259" t="s">
        <v>101</v>
      </c>
      <c r="C127" s="83">
        <f>F127</f>
        <v>38.77</v>
      </c>
      <c r="D127" s="84"/>
      <c r="E127" s="84"/>
      <c r="F127" s="84">
        <v>38.77</v>
      </c>
      <c r="G127" s="43"/>
      <c r="H127" s="190">
        <f>I127+J127+K127</f>
        <v>0</v>
      </c>
      <c r="I127" s="85"/>
      <c r="J127" s="85"/>
      <c r="K127" s="71">
        <v>0</v>
      </c>
      <c r="L127" s="110"/>
      <c r="M127" s="265">
        <f t="shared" si="22"/>
        <v>0</v>
      </c>
      <c r="N127" s="44">
        <f>O127+P127+Q127</f>
        <v>0</v>
      </c>
      <c r="O127" s="85"/>
      <c r="P127" s="85"/>
      <c r="Q127" s="71">
        <v>0</v>
      </c>
      <c r="R127" s="219"/>
      <c r="S127" s="265">
        <f t="shared" si="23"/>
        <v>0</v>
      </c>
      <c r="T127" s="206"/>
      <c r="U127" s="206"/>
    </row>
    <row r="128" spans="1:21" ht="26.25" customHeight="1">
      <c r="A128" s="10" t="s">
        <v>64</v>
      </c>
      <c r="B128" s="259" t="s">
        <v>102</v>
      </c>
      <c r="C128" s="83">
        <f>F128</f>
        <v>43.32</v>
      </c>
      <c r="D128" s="84"/>
      <c r="E128" s="84"/>
      <c r="F128" s="84">
        <v>43.32</v>
      </c>
      <c r="G128" s="43"/>
      <c r="H128" s="190">
        <f>I128+J128+K128</f>
        <v>0</v>
      </c>
      <c r="I128" s="85"/>
      <c r="J128" s="85"/>
      <c r="K128" s="71">
        <v>0</v>
      </c>
      <c r="L128" s="110"/>
      <c r="M128" s="265">
        <f t="shared" si="22"/>
        <v>0</v>
      </c>
      <c r="N128" s="44">
        <f>O128+P128+Q128</f>
        <v>0</v>
      </c>
      <c r="O128" s="85"/>
      <c r="P128" s="85"/>
      <c r="Q128" s="71">
        <v>0</v>
      </c>
      <c r="R128" s="219"/>
      <c r="S128" s="265">
        <f t="shared" si="23"/>
        <v>0</v>
      </c>
      <c r="T128" s="206"/>
      <c r="U128" s="206"/>
    </row>
    <row r="129" spans="1:21" ht="24.75" customHeight="1">
      <c r="A129" s="10" t="s">
        <v>106</v>
      </c>
      <c r="B129" s="382" t="s">
        <v>103</v>
      </c>
      <c r="C129" s="83">
        <f>F129</f>
        <v>0.95</v>
      </c>
      <c r="D129" s="84"/>
      <c r="E129" s="84"/>
      <c r="F129" s="84">
        <v>0.95</v>
      </c>
      <c r="G129" s="43"/>
      <c r="H129" s="190">
        <f>I129+J129+K129</f>
        <v>0.48</v>
      </c>
      <c r="I129" s="85"/>
      <c r="J129" s="85"/>
      <c r="K129" s="71">
        <v>0.48</v>
      </c>
      <c r="L129" s="110"/>
      <c r="M129" s="265">
        <f t="shared" si="22"/>
        <v>0.5052631578947369</v>
      </c>
      <c r="N129" s="44">
        <f>O129+P129+Q129</f>
        <v>0.48</v>
      </c>
      <c r="O129" s="85"/>
      <c r="P129" s="85"/>
      <c r="Q129" s="71">
        <v>0.48</v>
      </c>
      <c r="R129" s="219"/>
      <c r="S129" s="265">
        <f t="shared" si="23"/>
        <v>0.5052631578947369</v>
      </c>
      <c r="T129" s="206"/>
      <c r="U129" s="206"/>
    </row>
    <row r="130" spans="1:21" ht="25.5" customHeight="1">
      <c r="A130" s="10" t="s">
        <v>36</v>
      </c>
      <c r="B130" s="344" t="s">
        <v>107</v>
      </c>
      <c r="C130" s="485">
        <f>C131+C132</f>
        <v>18.96</v>
      </c>
      <c r="D130" s="163"/>
      <c r="E130" s="167"/>
      <c r="F130" s="486">
        <f>F131+F132</f>
        <v>18.96</v>
      </c>
      <c r="G130" s="43"/>
      <c r="H130" s="124">
        <f>H131+H132</f>
        <v>0</v>
      </c>
      <c r="I130" s="105"/>
      <c r="J130" s="108"/>
      <c r="K130" s="120">
        <f>K131+K132</f>
        <v>0</v>
      </c>
      <c r="L130" s="110"/>
      <c r="M130" s="251">
        <f t="shared" si="22"/>
        <v>0</v>
      </c>
      <c r="N130" s="124">
        <f>N131+N132</f>
        <v>0</v>
      </c>
      <c r="O130" s="105"/>
      <c r="P130" s="108"/>
      <c r="Q130" s="120">
        <f>Q131+Q132</f>
        <v>0</v>
      </c>
      <c r="R130" s="219"/>
      <c r="S130" s="251">
        <f t="shared" si="23"/>
        <v>0</v>
      </c>
      <c r="T130" s="206"/>
      <c r="U130" s="206"/>
    </row>
    <row r="131" spans="1:21" ht="25.5" customHeight="1">
      <c r="A131" s="10" t="s">
        <v>33</v>
      </c>
      <c r="B131" s="54" t="s">
        <v>99</v>
      </c>
      <c r="C131" s="83">
        <f>F131</f>
        <v>13.23</v>
      </c>
      <c r="D131" s="84"/>
      <c r="E131" s="84"/>
      <c r="F131" s="84">
        <v>13.23</v>
      </c>
      <c r="G131" s="43"/>
      <c r="H131" s="190">
        <f>I131+J131+K131</f>
        <v>0</v>
      </c>
      <c r="I131" s="85"/>
      <c r="J131" s="85"/>
      <c r="K131" s="71">
        <v>0</v>
      </c>
      <c r="L131" s="110"/>
      <c r="M131" s="265">
        <f t="shared" si="22"/>
        <v>0</v>
      </c>
      <c r="N131" s="44">
        <f>O131+P131+Q131</f>
        <v>0</v>
      </c>
      <c r="O131" s="85"/>
      <c r="P131" s="85"/>
      <c r="Q131" s="71">
        <v>0</v>
      </c>
      <c r="R131" s="219"/>
      <c r="S131" s="265">
        <f t="shared" si="23"/>
        <v>0</v>
      </c>
      <c r="T131" s="206"/>
      <c r="U131" s="206"/>
    </row>
    <row r="132" spans="1:21" ht="24.75" customHeight="1">
      <c r="A132" s="10" t="s">
        <v>55</v>
      </c>
      <c r="B132" s="259" t="s">
        <v>101</v>
      </c>
      <c r="C132" s="83">
        <f>F132</f>
        <v>5.73</v>
      </c>
      <c r="D132" s="84"/>
      <c r="E132" s="84"/>
      <c r="F132" s="84">
        <v>5.73</v>
      </c>
      <c r="G132" s="43"/>
      <c r="H132" s="190">
        <f>I132+J132+K132</f>
        <v>0</v>
      </c>
      <c r="I132" s="85"/>
      <c r="J132" s="85"/>
      <c r="K132" s="71">
        <v>0</v>
      </c>
      <c r="L132" s="110"/>
      <c r="M132" s="265">
        <f t="shared" si="22"/>
        <v>0</v>
      </c>
      <c r="N132" s="44">
        <f>O132+P132+Q132</f>
        <v>0</v>
      </c>
      <c r="O132" s="85"/>
      <c r="P132" s="85"/>
      <c r="Q132" s="71">
        <v>0</v>
      </c>
      <c r="R132" s="219"/>
      <c r="S132" s="265">
        <f t="shared" si="23"/>
        <v>0</v>
      </c>
      <c r="T132" s="206"/>
      <c r="U132" s="206"/>
    </row>
    <row r="133" spans="1:21" ht="23.25" customHeight="1">
      <c r="A133" s="10" t="s">
        <v>37</v>
      </c>
      <c r="B133" s="344" t="s">
        <v>108</v>
      </c>
      <c r="C133" s="485">
        <f>C134+C135</f>
        <v>10.07</v>
      </c>
      <c r="D133" s="84"/>
      <c r="E133" s="413"/>
      <c r="F133" s="486">
        <f>F134+F135</f>
        <v>10.07</v>
      </c>
      <c r="G133" s="43"/>
      <c r="H133" s="112">
        <f>H134+H135</f>
        <v>0</v>
      </c>
      <c r="I133" s="71"/>
      <c r="J133" s="110"/>
      <c r="K133" s="120">
        <f>K134+K135</f>
        <v>0</v>
      </c>
      <c r="L133" s="110"/>
      <c r="M133" s="268">
        <f t="shared" si="22"/>
        <v>0</v>
      </c>
      <c r="N133" s="124">
        <f>N134+N135</f>
        <v>0</v>
      </c>
      <c r="O133" s="71"/>
      <c r="P133" s="110"/>
      <c r="Q133" s="120">
        <f>Q134+Q135</f>
        <v>0</v>
      </c>
      <c r="R133" s="219"/>
      <c r="S133" s="268">
        <f t="shared" si="23"/>
        <v>0</v>
      </c>
      <c r="T133" s="206"/>
      <c r="U133" s="206"/>
    </row>
    <row r="134" spans="1:21" ht="25.5" customHeight="1">
      <c r="A134" s="10" t="s">
        <v>54</v>
      </c>
      <c r="B134" s="54" t="s">
        <v>99</v>
      </c>
      <c r="C134" s="83">
        <f>F134</f>
        <v>4.34</v>
      </c>
      <c r="D134" s="84"/>
      <c r="E134" s="84"/>
      <c r="F134" s="84">
        <v>4.34</v>
      </c>
      <c r="G134" s="43"/>
      <c r="H134" s="190">
        <f>I134+J134+K134</f>
        <v>0</v>
      </c>
      <c r="I134" s="85"/>
      <c r="J134" s="85"/>
      <c r="K134" s="71">
        <v>0</v>
      </c>
      <c r="L134" s="110"/>
      <c r="M134" s="266">
        <f t="shared" si="22"/>
        <v>0</v>
      </c>
      <c r="N134" s="44">
        <f>O134+P134+Q134</f>
        <v>0</v>
      </c>
      <c r="O134" s="85"/>
      <c r="P134" s="85"/>
      <c r="Q134" s="71">
        <v>0</v>
      </c>
      <c r="R134" s="219"/>
      <c r="S134" s="266">
        <f t="shared" si="23"/>
        <v>0</v>
      </c>
      <c r="T134" s="206"/>
      <c r="U134" s="206"/>
    </row>
    <row r="135" spans="1:21" ht="22.5" customHeight="1">
      <c r="A135" s="10" t="s">
        <v>77</v>
      </c>
      <c r="B135" s="259" t="s">
        <v>101</v>
      </c>
      <c r="C135" s="83">
        <f>F135</f>
        <v>5.73</v>
      </c>
      <c r="D135" s="84"/>
      <c r="E135" s="84"/>
      <c r="F135" s="84">
        <v>5.73</v>
      </c>
      <c r="G135" s="43"/>
      <c r="H135" s="190">
        <f>I135+J135+K135</f>
        <v>0</v>
      </c>
      <c r="I135" s="85"/>
      <c r="J135" s="85"/>
      <c r="K135" s="71">
        <v>0</v>
      </c>
      <c r="L135" s="110"/>
      <c r="M135" s="265">
        <f t="shared" si="22"/>
        <v>0</v>
      </c>
      <c r="N135" s="44">
        <f>O135+P135+Q135</f>
        <v>0</v>
      </c>
      <c r="O135" s="85"/>
      <c r="P135" s="85"/>
      <c r="Q135" s="71">
        <v>0</v>
      </c>
      <c r="R135" s="219"/>
      <c r="S135" s="265">
        <f t="shared" si="23"/>
        <v>0</v>
      </c>
      <c r="T135" s="206"/>
      <c r="U135" s="206"/>
    </row>
    <row r="136" spans="1:21" ht="22.5" customHeight="1">
      <c r="A136" s="10" t="s">
        <v>46</v>
      </c>
      <c r="B136" s="344" t="s">
        <v>109</v>
      </c>
      <c r="C136" s="485">
        <f>C137+C138</f>
        <v>15.57</v>
      </c>
      <c r="D136" s="84"/>
      <c r="E136" s="413"/>
      <c r="F136" s="486">
        <f>F137+F138</f>
        <v>15.57</v>
      </c>
      <c r="G136" s="43"/>
      <c r="H136" s="112">
        <f>H137+H138</f>
        <v>0</v>
      </c>
      <c r="I136" s="71"/>
      <c r="J136" s="110"/>
      <c r="K136" s="120">
        <f>K137+K138</f>
        <v>0</v>
      </c>
      <c r="L136" s="110"/>
      <c r="M136" s="251">
        <f t="shared" si="22"/>
        <v>0</v>
      </c>
      <c r="N136" s="124">
        <f>N137+N138</f>
        <v>0</v>
      </c>
      <c r="O136" s="71"/>
      <c r="P136" s="110"/>
      <c r="Q136" s="120">
        <f>Q137+Q138</f>
        <v>0</v>
      </c>
      <c r="R136" s="219"/>
      <c r="S136" s="251">
        <f t="shared" si="23"/>
        <v>0</v>
      </c>
      <c r="T136" s="206"/>
      <c r="U136" s="206"/>
    </row>
    <row r="137" spans="1:21" ht="25.5" customHeight="1">
      <c r="A137" s="10" t="s">
        <v>19</v>
      </c>
      <c r="B137" s="54" t="s">
        <v>99</v>
      </c>
      <c r="C137" s="83">
        <f>F137</f>
        <v>4.11</v>
      </c>
      <c r="D137" s="84"/>
      <c r="E137" s="84"/>
      <c r="F137" s="84">
        <v>4.11</v>
      </c>
      <c r="G137" s="43"/>
      <c r="H137" s="190">
        <f>I137+J137+K137</f>
        <v>0</v>
      </c>
      <c r="I137" s="85"/>
      <c r="J137" s="85"/>
      <c r="K137" s="71">
        <v>0</v>
      </c>
      <c r="L137" s="110"/>
      <c r="M137" s="265">
        <f t="shared" si="22"/>
        <v>0</v>
      </c>
      <c r="N137" s="44">
        <f>O137+P137+Q137</f>
        <v>0</v>
      </c>
      <c r="O137" s="85"/>
      <c r="P137" s="85"/>
      <c r="Q137" s="71">
        <v>0</v>
      </c>
      <c r="R137" s="219"/>
      <c r="S137" s="265">
        <f t="shared" si="23"/>
        <v>0</v>
      </c>
      <c r="T137" s="206"/>
      <c r="U137" s="206"/>
    </row>
    <row r="138" spans="1:21" ht="23.25" customHeight="1">
      <c r="A138" s="10" t="s">
        <v>65</v>
      </c>
      <c r="B138" s="259" t="s">
        <v>101</v>
      </c>
      <c r="C138" s="83">
        <f>F138</f>
        <v>11.46</v>
      </c>
      <c r="D138" s="84"/>
      <c r="E138" s="413"/>
      <c r="F138" s="84">
        <v>11.46</v>
      </c>
      <c r="G138" s="43"/>
      <c r="H138" s="190">
        <f>I138+J138+K138</f>
        <v>0</v>
      </c>
      <c r="I138" s="85"/>
      <c r="J138" s="85"/>
      <c r="K138" s="71">
        <v>0</v>
      </c>
      <c r="L138" s="110"/>
      <c r="M138" s="265">
        <f t="shared" si="22"/>
        <v>0</v>
      </c>
      <c r="N138" s="44">
        <f>O138+P138+Q138</f>
        <v>0</v>
      </c>
      <c r="O138" s="85"/>
      <c r="P138" s="85"/>
      <c r="Q138" s="71">
        <v>0</v>
      </c>
      <c r="R138" s="219"/>
      <c r="S138" s="265">
        <f t="shared" si="23"/>
        <v>0</v>
      </c>
      <c r="T138" s="206"/>
      <c r="U138" s="206"/>
    </row>
    <row r="139" spans="1:21" ht="25.5" customHeight="1">
      <c r="A139" s="10" t="s">
        <v>110</v>
      </c>
      <c r="B139" s="344" t="s">
        <v>111</v>
      </c>
      <c r="C139" s="485">
        <f>C140+C141</f>
        <v>9.06</v>
      </c>
      <c r="D139" s="84"/>
      <c r="E139" s="413"/>
      <c r="F139" s="486">
        <f>F140+F141</f>
        <v>9.06</v>
      </c>
      <c r="G139" s="43"/>
      <c r="H139" s="112">
        <f>H140+H141</f>
        <v>0</v>
      </c>
      <c r="I139" s="71"/>
      <c r="J139" s="110"/>
      <c r="K139" s="120">
        <f>K140+K141</f>
        <v>0</v>
      </c>
      <c r="L139" s="110"/>
      <c r="M139" s="251">
        <f t="shared" si="22"/>
        <v>0</v>
      </c>
      <c r="N139" s="124">
        <f>N140+N141</f>
        <v>0</v>
      </c>
      <c r="O139" s="71"/>
      <c r="P139" s="110"/>
      <c r="Q139" s="120">
        <f>Q140+Q141</f>
        <v>0</v>
      </c>
      <c r="R139" s="219"/>
      <c r="S139" s="251">
        <f t="shared" si="23"/>
        <v>0</v>
      </c>
      <c r="T139" s="206"/>
      <c r="U139" s="206"/>
    </row>
    <row r="140" spans="1:21" ht="25.5" customHeight="1">
      <c r="A140" s="10" t="s">
        <v>60</v>
      </c>
      <c r="B140" s="54" t="s">
        <v>99</v>
      </c>
      <c r="C140" s="83">
        <f>F140</f>
        <v>2.94</v>
      </c>
      <c r="D140" s="84"/>
      <c r="E140" s="84"/>
      <c r="F140" s="84">
        <v>2.94</v>
      </c>
      <c r="G140" s="43"/>
      <c r="H140" s="190">
        <f>I140+J140+K140</f>
        <v>0</v>
      </c>
      <c r="I140" s="85"/>
      <c r="J140" s="85"/>
      <c r="K140" s="71">
        <v>0</v>
      </c>
      <c r="L140" s="110"/>
      <c r="M140" s="265">
        <f t="shared" si="22"/>
        <v>0</v>
      </c>
      <c r="N140" s="44">
        <f>O140+P140+Q140</f>
        <v>0</v>
      </c>
      <c r="O140" s="85"/>
      <c r="P140" s="85"/>
      <c r="Q140" s="71">
        <v>0</v>
      </c>
      <c r="R140" s="219"/>
      <c r="S140" s="265">
        <f t="shared" si="23"/>
        <v>0</v>
      </c>
      <c r="T140" s="206"/>
      <c r="U140" s="206"/>
    </row>
    <row r="141" spans="1:21" ht="25.5" customHeight="1" thickBot="1">
      <c r="A141" s="10" t="s">
        <v>61</v>
      </c>
      <c r="B141" s="383" t="s">
        <v>101</v>
      </c>
      <c r="C141" s="487">
        <f>F141</f>
        <v>6.12</v>
      </c>
      <c r="D141" s="488"/>
      <c r="E141" s="488"/>
      <c r="F141" s="488">
        <v>6.12</v>
      </c>
      <c r="G141" s="75"/>
      <c r="H141" s="337">
        <f>I141+J141+K141</f>
        <v>0</v>
      </c>
      <c r="I141" s="145"/>
      <c r="J141" s="145"/>
      <c r="K141" s="71">
        <v>0</v>
      </c>
      <c r="L141" s="248"/>
      <c r="M141" s="269">
        <f t="shared" si="22"/>
        <v>0</v>
      </c>
      <c r="N141" s="144">
        <f>O141+P141+Q141</f>
        <v>0</v>
      </c>
      <c r="O141" s="145"/>
      <c r="P141" s="145"/>
      <c r="Q141" s="71">
        <v>0</v>
      </c>
      <c r="R141" s="228"/>
      <c r="S141" s="265">
        <f t="shared" si="23"/>
        <v>0</v>
      </c>
      <c r="T141" s="206"/>
      <c r="U141" s="206"/>
    </row>
    <row r="142" spans="1:21" ht="76.5" customHeight="1" thickBot="1">
      <c r="A142" s="26" t="s">
        <v>31</v>
      </c>
      <c r="B142" s="445" t="s">
        <v>153</v>
      </c>
      <c r="C142" s="177">
        <f>C143</f>
        <v>2002.596</v>
      </c>
      <c r="D142" s="73"/>
      <c r="E142" s="157"/>
      <c r="F142" s="73">
        <f>F143</f>
        <v>2002.596</v>
      </c>
      <c r="G142" s="39"/>
      <c r="H142" s="177">
        <f>H143</f>
        <v>883.013</v>
      </c>
      <c r="I142" s="38"/>
      <c r="J142" s="72"/>
      <c r="K142" s="38">
        <f>K143</f>
        <v>883.013</v>
      </c>
      <c r="L142" s="72"/>
      <c r="M142" s="250">
        <f>H142/C142</f>
        <v>0.44093416745064906</v>
      </c>
      <c r="N142" s="177">
        <f>N143</f>
        <v>851.963</v>
      </c>
      <c r="O142" s="38"/>
      <c r="P142" s="72"/>
      <c r="Q142" s="38">
        <f>Q143</f>
        <v>851.963</v>
      </c>
      <c r="R142" s="221"/>
      <c r="S142" s="250">
        <f>N142/C142</f>
        <v>0.42542929277797414</v>
      </c>
      <c r="T142" s="206"/>
      <c r="U142" s="206"/>
    </row>
    <row r="143" spans="1:21" ht="46.5" customHeight="1" thickBot="1">
      <c r="A143" s="36" t="s">
        <v>47</v>
      </c>
      <c r="B143" s="345" t="s">
        <v>88</v>
      </c>
      <c r="C143" s="487">
        <f>D143+E143+F143</f>
        <v>2002.596</v>
      </c>
      <c r="D143" s="488"/>
      <c r="E143" s="488"/>
      <c r="F143" s="489">
        <v>2002.596</v>
      </c>
      <c r="G143" s="75"/>
      <c r="H143" s="133">
        <f>I143+J143+K143</f>
        <v>883.013</v>
      </c>
      <c r="I143" s="74"/>
      <c r="J143" s="74"/>
      <c r="K143" s="74">
        <v>883.013</v>
      </c>
      <c r="L143" s="248"/>
      <c r="M143" s="265">
        <f>H143/C143</f>
        <v>0.44093416745064906</v>
      </c>
      <c r="N143" s="133">
        <f>O143+P143+Q143</f>
        <v>851.963</v>
      </c>
      <c r="O143" s="74"/>
      <c r="P143" s="74"/>
      <c r="Q143" s="74">
        <v>851.963</v>
      </c>
      <c r="R143" s="228"/>
      <c r="S143" s="265">
        <f>N143/C143</f>
        <v>0.42542929277797414</v>
      </c>
      <c r="T143" s="206"/>
      <c r="U143" s="206"/>
    </row>
    <row r="144" spans="1:21" ht="40.5" customHeight="1" thickBot="1">
      <c r="A144" s="26" t="s">
        <v>41</v>
      </c>
      <c r="B144" s="445" t="s">
        <v>214</v>
      </c>
      <c r="C144" s="73">
        <f>C145+C147+C151</f>
        <v>637.06</v>
      </c>
      <c r="D144" s="73"/>
      <c r="E144" s="73">
        <f>E147</f>
        <v>287.06</v>
      </c>
      <c r="F144" s="73">
        <f>F145+F147+F151</f>
        <v>350</v>
      </c>
      <c r="G144" s="180"/>
      <c r="H144" s="73">
        <f>H145+H147+H151</f>
        <v>120</v>
      </c>
      <c r="I144" s="73"/>
      <c r="J144" s="73">
        <f>J147</f>
        <v>0</v>
      </c>
      <c r="K144" s="73">
        <f>K145+K147+K151</f>
        <v>120</v>
      </c>
      <c r="L144" s="72"/>
      <c r="M144" s="250">
        <f>H144/C144</f>
        <v>0.18836530311116695</v>
      </c>
      <c r="N144" s="73">
        <f>N145+N147+N151</f>
        <v>0</v>
      </c>
      <c r="O144" s="73"/>
      <c r="P144" s="73">
        <f>P147</f>
        <v>0</v>
      </c>
      <c r="Q144" s="73">
        <f>Q145+Q147+Q151</f>
        <v>0</v>
      </c>
      <c r="R144" s="209"/>
      <c r="S144" s="250">
        <f>N144/C144</f>
        <v>0</v>
      </c>
      <c r="T144" s="200"/>
      <c r="U144" s="200"/>
    </row>
    <row r="145" spans="1:21" ht="26.25" customHeight="1">
      <c r="A145" s="402" t="s">
        <v>207</v>
      </c>
      <c r="B145" s="490" t="s">
        <v>206</v>
      </c>
      <c r="C145" s="381">
        <f>C146</f>
        <v>140</v>
      </c>
      <c r="D145" s="316"/>
      <c r="E145" s="316"/>
      <c r="F145" s="316">
        <f>F146</f>
        <v>140</v>
      </c>
      <c r="G145" s="374"/>
      <c r="H145" s="381">
        <f>H146</f>
        <v>0</v>
      </c>
      <c r="I145" s="316"/>
      <c r="J145" s="316"/>
      <c r="K145" s="316">
        <f>K146</f>
        <v>0</v>
      </c>
      <c r="L145" s="127"/>
      <c r="M145" s="254">
        <f>H145/C145</f>
        <v>0</v>
      </c>
      <c r="N145" s="381">
        <f>N146</f>
        <v>0</v>
      </c>
      <c r="O145" s="316"/>
      <c r="P145" s="316"/>
      <c r="Q145" s="316">
        <f>Q146</f>
        <v>0</v>
      </c>
      <c r="R145" s="226"/>
      <c r="S145" s="254">
        <f>N145/C145</f>
        <v>0</v>
      </c>
      <c r="T145" s="200"/>
      <c r="U145" s="200"/>
    </row>
    <row r="146" spans="1:21" ht="48" customHeight="1">
      <c r="A146" s="403" t="s">
        <v>47</v>
      </c>
      <c r="B146" s="54" t="s">
        <v>18</v>
      </c>
      <c r="C146" s="408">
        <f>F146</f>
        <v>140</v>
      </c>
      <c r="D146" s="375"/>
      <c r="E146" s="375"/>
      <c r="F146" s="84">
        <v>140</v>
      </c>
      <c r="G146" s="376"/>
      <c r="H146" s="63">
        <f>I146+J146+K146</f>
        <v>0</v>
      </c>
      <c r="I146" s="71"/>
      <c r="J146" s="71"/>
      <c r="K146" s="71">
        <v>0</v>
      </c>
      <c r="L146" s="110"/>
      <c r="M146" s="265">
        <f>H146/C146</f>
        <v>0</v>
      </c>
      <c r="N146" s="63">
        <f>O146+P146+Q146</f>
        <v>0</v>
      </c>
      <c r="O146" s="71"/>
      <c r="P146" s="71"/>
      <c r="Q146" s="71">
        <v>0</v>
      </c>
      <c r="R146" s="219"/>
      <c r="S146" s="265">
        <f>N146/C146</f>
        <v>0</v>
      </c>
      <c r="T146" s="200"/>
      <c r="U146" s="200"/>
    </row>
    <row r="147" spans="1:21" ht="14.25" customHeight="1">
      <c r="A147" s="404" t="s">
        <v>208</v>
      </c>
      <c r="B147" s="479" t="s">
        <v>158</v>
      </c>
      <c r="C147" s="409">
        <f>C148+C149+C150</f>
        <v>347.06</v>
      </c>
      <c r="D147" s="370"/>
      <c r="E147" s="424">
        <f>E150</f>
        <v>287.06</v>
      </c>
      <c r="F147" s="377">
        <f>F148+F149</f>
        <v>60</v>
      </c>
      <c r="G147" s="371"/>
      <c r="H147" s="409">
        <f>H148+H149+H150</f>
        <v>0</v>
      </c>
      <c r="I147" s="370"/>
      <c r="J147" s="424">
        <f>J150</f>
        <v>0</v>
      </c>
      <c r="K147" s="377">
        <f>K148+K149</f>
        <v>0</v>
      </c>
      <c r="L147" s="372"/>
      <c r="M147" s="256">
        <f aca="true" t="shared" si="24" ref="M147:M157">H147/C147</f>
        <v>0</v>
      </c>
      <c r="N147" s="409">
        <f>N148+N149+N150</f>
        <v>0</v>
      </c>
      <c r="O147" s="370"/>
      <c r="P147" s="424">
        <f>P150</f>
        <v>0</v>
      </c>
      <c r="Q147" s="377">
        <f>Q148+Q149</f>
        <v>0</v>
      </c>
      <c r="R147" s="373"/>
      <c r="S147" s="256">
        <f aca="true" t="shared" si="25" ref="S147:S157">N147/C147</f>
        <v>0</v>
      </c>
      <c r="T147" s="200"/>
      <c r="U147" s="200"/>
    </row>
    <row r="148" spans="1:21" ht="47.25" customHeight="1">
      <c r="A148" s="42" t="s">
        <v>47</v>
      </c>
      <c r="B148" s="118" t="s">
        <v>205</v>
      </c>
      <c r="C148" s="83">
        <f>D148+E148+F148</f>
        <v>10</v>
      </c>
      <c r="D148" s="84"/>
      <c r="E148" s="84"/>
      <c r="F148" s="84">
        <v>10</v>
      </c>
      <c r="G148" s="43"/>
      <c r="H148" s="63">
        <f>I148+J148+K148</f>
        <v>0</v>
      </c>
      <c r="I148" s="71"/>
      <c r="J148" s="71"/>
      <c r="K148" s="71">
        <v>0</v>
      </c>
      <c r="L148" s="110"/>
      <c r="M148" s="265">
        <f t="shared" si="24"/>
        <v>0</v>
      </c>
      <c r="N148" s="63">
        <f>O148+P148+Q148</f>
        <v>0</v>
      </c>
      <c r="O148" s="71"/>
      <c r="P148" s="71"/>
      <c r="Q148" s="71">
        <v>0</v>
      </c>
      <c r="R148" s="219"/>
      <c r="S148" s="265">
        <f t="shared" si="25"/>
        <v>0</v>
      </c>
      <c r="T148" s="206"/>
      <c r="U148" s="206"/>
    </row>
    <row r="149" spans="1:21" ht="74.25" customHeight="1">
      <c r="A149" s="42" t="s">
        <v>26</v>
      </c>
      <c r="B149" s="118" t="s">
        <v>209</v>
      </c>
      <c r="C149" s="83">
        <f>D149+E149+F149</f>
        <v>50</v>
      </c>
      <c r="D149" s="84"/>
      <c r="E149" s="84"/>
      <c r="F149" s="84">
        <v>50</v>
      </c>
      <c r="G149" s="43"/>
      <c r="H149" s="63">
        <f>I149+J149+K149</f>
        <v>0</v>
      </c>
      <c r="I149" s="71"/>
      <c r="J149" s="71"/>
      <c r="K149" s="71">
        <v>0</v>
      </c>
      <c r="L149" s="110"/>
      <c r="M149" s="266">
        <f t="shared" si="24"/>
        <v>0</v>
      </c>
      <c r="N149" s="63">
        <f>O149+P149+Q149</f>
        <v>0</v>
      </c>
      <c r="O149" s="71"/>
      <c r="P149" s="71"/>
      <c r="Q149" s="71">
        <v>0</v>
      </c>
      <c r="R149" s="219"/>
      <c r="S149" s="266">
        <f t="shared" si="25"/>
        <v>0</v>
      </c>
      <c r="T149" s="206"/>
      <c r="U149" s="206"/>
    </row>
    <row r="150" spans="1:21" ht="38.25" customHeight="1">
      <c r="A150" s="42" t="s">
        <v>45</v>
      </c>
      <c r="B150" s="118" t="s">
        <v>296</v>
      </c>
      <c r="C150" s="83">
        <f>E150</f>
        <v>287.06</v>
      </c>
      <c r="D150" s="84"/>
      <c r="E150" s="413">
        <v>287.06</v>
      </c>
      <c r="F150" s="84"/>
      <c r="G150" s="43"/>
      <c r="H150" s="63">
        <f>I150+J150+K150</f>
        <v>0</v>
      </c>
      <c r="I150" s="71"/>
      <c r="J150" s="71">
        <v>0</v>
      </c>
      <c r="K150" s="71"/>
      <c r="L150" s="110"/>
      <c r="M150" s="266">
        <f>H150/C150</f>
        <v>0</v>
      </c>
      <c r="N150" s="63">
        <f>O150+P150+Q150</f>
        <v>0</v>
      </c>
      <c r="O150" s="71"/>
      <c r="P150" s="71">
        <v>0</v>
      </c>
      <c r="Q150" s="71"/>
      <c r="R150" s="219"/>
      <c r="S150" s="266">
        <f>N150/C150</f>
        <v>0</v>
      </c>
      <c r="T150" s="206"/>
      <c r="U150" s="206"/>
    </row>
    <row r="151" spans="1:21" ht="12.75" customHeight="1">
      <c r="A151" s="270" t="s">
        <v>210</v>
      </c>
      <c r="B151" s="482" t="s">
        <v>29</v>
      </c>
      <c r="C151" s="491">
        <f>C152+C153+C154</f>
        <v>150</v>
      </c>
      <c r="D151" s="84"/>
      <c r="E151" s="413"/>
      <c r="F151" s="492">
        <f>F152+F153+F154</f>
        <v>150</v>
      </c>
      <c r="G151" s="43"/>
      <c r="H151" s="58">
        <f>H152+H153+H154</f>
        <v>120</v>
      </c>
      <c r="I151" s="71"/>
      <c r="J151" s="110"/>
      <c r="K151" s="125">
        <f>K152+K153+K154</f>
        <v>120</v>
      </c>
      <c r="L151" s="110"/>
      <c r="M151" s="255">
        <f t="shared" si="24"/>
        <v>0.8</v>
      </c>
      <c r="N151" s="58">
        <f>N152+N153+N154</f>
        <v>0</v>
      </c>
      <c r="O151" s="71"/>
      <c r="P151" s="110"/>
      <c r="Q151" s="125">
        <f>Q152+Q153+Q154</f>
        <v>0</v>
      </c>
      <c r="R151" s="219"/>
      <c r="S151" s="255">
        <f t="shared" si="25"/>
        <v>0</v>
      </c>
      <c r="T151" s="206"/>
      <c r="U151" s="206"/>
    </row>
    <row r="152" spans="1:21" ht="36.75" customHeight="1">
      <c r="A152" s="405" t="s">
        <v>47</v>
      </c>
      <c r="B152" s="323" t="s">
        <v>211</v>
      </c>
      <c r="C152" s="271">
        <f>F152</f>
        <v>120</v>
      </c>
      <c r="D152" s="82"/>
      <c r="E152" s="437"/>
      <c r="F152" s="82">
        <v>120</v>
      </c>
      <c r="G152" s="79"/>
      <c r="H152" s="63">
        <f>I152+J152+K152</f>
        <v>120</v>
      </c>
      <c r="I152" s="71"/>
      <c r="J152" s="71"/>
      <c r="K152" s="71">
        <v>120</v>
      </c>
      <c r="L152" s="110"/>
      <c r="M152" s="266">
        <f t="shared" si="24"/>
        <v>1</v>
      </c>
      <c r="N152" s="63">
        <f>O152+P152+Q152</f>
        <v>0</v>
      </c>
      <c r="O152" s="71"/>
      <c r="P152" s="71"/>
      <c r="Q152" s="71">
        <v>0</v>
      </c>
      <c r="R152" s="219"/>
      <c r="S152" s="266">
        <f t="shared" si="25"/>
        <v>0</v>
      </c>
      <c r="T152" s="206"/>
      <c r="U152" s="206"/>
    </row>
    <row r="153" spans="1:21" ht="42" customHeight="1">
      <c r="A153" s="42" t="s">
        <v>26</v>
      </c>
      <c r="B153" s="118" t="s">
        <v>212</v>
      </c>
      <c r="C153" s="83">
        <f>F153</f>
        <v>10</v>
      </c>
      <c r="D153" s="84"/>
      <c r="E153" s="413"/>
      <c r="F153" s="84">
        <v>10</v>
      </c>
      <c r="G153" s="43"/>
      <c r="H153" s="63">
        <f>I153+J153+K153</f>
        <v>0</v>
      </c>
      <c r="I153" s="71"/>
      <c r="J153" s="71"/>
      <c r="K153" s="71">
        <v>0</v>
      </c>
      <c r="L153" s="110"/>
      <c r="M153" s="266">
        <f t="shared" si="24"/>
        <v>0</v>
      </c>
      <c r="N153" s="63">
        <f>O153+P153+Q153</f>
        <v>0</v>
      </c>
      <c r="O153" s="71"/>
      <c r="P153" s="71"/>
      <c r="Q153" s="71">
        <v>0</v>
      </c>
      <c r="R153" s="219"/>
      <c r="S153" s="266">
        <f t="shared" si="25"/>
        <v>0</v>
      </c>
      <c r="T153" s="206"/>
      <c r="U153" s="206"/>
    </row>
    <row r="154" spans="1:21" ht="38.25" customHeight="1" thickBot="1">
      <c r="A154" s="406" t="s">
        <v>45</v>
      </c>
      <c r="B154" s="407" t="s">
        <v>213</v>
      </c>
      <c r="C154" s="176">
        <f>F154</f>
        <v>20</v>
      </c>
      <c r="D154" s="275"/>
      <c r="E154" s="281"/>
      <c r="F154" s="275">
        <v>20</v>
      </c>
      <c r="G154" s="153"/>
      <c r="H154" s="133">
        <f>I154+J154+K154</f>
        <v>0</v>
      </c>
      <c r="I154" s="74"/>
      <c r="J154" s="74"/>
      <c r="K154" s="74">
        <v>0</v>
      </c>
      <c r="L154" s="248"/>
      <c r="M154" s="410">
        <f t="shared" si="24"/>
        <v>0</v>
      </c>
      <c r="N154" s="133">
        <f>O154+P154+Q154</f>
        <v>0</v>
      </c>
      <c r="O154" s="74"/>
      <c r="P154" s="74"/>
      <c r="Q154" s="74">
        <v>0</v>
      </c>
      <c r="R154" s="228"/>
      <c r="S154" s="410">
        <f t="shared" si="25"/>
        <v>0</v>
      </c>
      <c r="T154" s="206"/>
      <c r="U154" s="206"/>
    </row>
    <row r="155" spans="1:21" ht="51.75" customHeight="1" thickBot="1">
      <c r="A155" s="26" t="s">
        <v>35</v>
      </c>
      <c r="B155" s="493" t="s">
        <v>116</v>
      </c>
      <c r="C155" s="73">
        <f>C156+C157</f>
        <v>200</v>
      </c>
      <c r="D155" s="73"/>
      <c r="E155" s="157"/>
      <c r="F155" s="73">
        <f>F156+F157</f>
        <v>200</v>
      </c>
      <c r="G155" s="39"/>
      <c r="H155" s="73">
        <f>H156+H157</f>
        <v>44</v>
      </c>
      <c r="I155" s="73"/>
      <c r="J155" s="157"/>
      <c r="K155" s="73">
        <f>K156+K157</f>
        <v>44</v>
      </c>
      <c r="L155" s="72"/>
      <c r="M155" s="250">
        <f t="shared" si="24"/>
        <v>0.22</v>
      </c>
      <c r="N155" s="73">
        <f>N156+N157</f>
        <v>44</v>
      </c>
      <c r="O155" s="73"/>
      <c r="P155" s="157"/>
      <c r="Q155" s="73">
        <f>Q156+Q157</f>
        <v>44</v>
      </c>
      <c r="R155" s="209"/>
      <c r="S155" s="250">
        <f t="shared" si="25"/>
        <v>0.22</v>
      </c>
      <c r="T155" s="200"/>
      <c r="U155" s="200"/>
    </row>
    <row r="156" spans="1:21" ht="28.5" customHeight="1">
      <c r="A156" s="11" t="s">
        <v>47</v>
      </c>
      <c r="B156" s="307" t="s">
        <v>144</v>
      </c>
      <c r="C156" s="271">
        <f>D156+E156+F156</f>
        <v>50</v>
      </c>
      <c r="D156" s="82"/>
      <c r="E156" s="82"/>
      <c r="F156" s="82">
        <v>50</v>
      </c>
      <c r="G156" s="79"/>
      <c r="H156" s="80">
        <f>I156+J156+K156</f>
        <v>0</v>
      </c>
      <c r="I156" s="78"/>
      <c r="J156" s="78"/>
      <c r="K156" s="82">
        <v>0</v>
      </c>
      <c r="L156" s="109"/>
      <c r="M156" s="265">
        <f t="shared" si="24"/>
        <v>0</v>
      </c>
      <c r="N156" s="80">
        <f>O156+P156+Q156</f>
        <v>0</v>
      </c>
      <c r="O156" s="78"/>
      <c r="P156" s="78"/>
      <c r="Q156" s="82">
        <v>0</v>
      </c>
      <c r="R156" s="223"/>
      <c r="S156" s="265">
        <f t="shared" si="25"/>
        <v>0</v>
      </c>
      <c r="T156" s="206"/>
      <c r="U156" s="206"/>
    </row>
    <row r="157" spans="1:21" ht="26.25" customHeight="1" thickBot="1">
      <c r="A157" s="28" t="s">
        <v>26</v>
      </c>
      <c r="B157" s="259" t="s">
        <v>143</v>
      </c>
      <c r="C157" s="83">
        <f>D157+E157+F157</f>
        <v>150</v>
      </c>
      <c r="D157" s="84"/>
      <c r="E157" s="84"/>
      <c r="F157" s="84">
        <v>150</v>
      </c>
      <c r="G157" s="43"/>
      <c r="H157" s="63">
        <f>I157+J157+K157</f>
        <v>44</v>
      </c>
      <c r="I157" s="71"/>
      <c r="J157" s="71"/>
      <c r="K157" s="84">
        <v>44</v>
      </c>
      <c r="L157" s="110"/>
      <c r="M157" s="265">
        <f t="shared" si="24"/>
        <v>0.29333333333333333</v>
      </c>
      <c r="N157" s="63">
        <f>O157+P157+Q157</f>
        <v>44</v>
      </c>
      <c r="O157" s="71"/>
      <c r="P157" s="71"/>
      <c r="Q157" s="84">
        <v>44</v>
      </c>
      <c r="R157" s="219"/>
      <c r="S157" s="265">
        <f t="shared" si="25"/>
        <v>0.29333333333333333</v>
      </c>
      <c r="T157" s="206"/>
      <c r="U157" s="206"/>
    </row>
    <row r="158" spans="1:21" ht="92.25" customHeight="1" thickBot="1">
      <c r="A158" s="25" t="s">
        <v>43</v>
      </c>
      <c r="B158" s="494" t="s">
        <v>113</v>
      </c>
      <c r="C158" s="179">
        <f>C159+C161+C165</f>
        <v>1800</v>
      </c>
      <c r="D158" s="179"/>
      <c r="E158" s="179"/>
      <c r="F158" s="179">
        <f>F159+F161+F165</f>
        <v>1800</v>
      </c>
      <c r="G158" s="147"/>
      <c r="H158" s="179">
        <f>H159+H161+H165</f>
        <v>24.922</v>
      </c>
      <c r="I158" s="179"/>
      <c r="J158" s="179"/>
      <c r="K158" s="179">
        <f>K159+K161+K165</f>
        <v>24.922</v>
      </c>
      <c r="L158" s="117"/>
      <c r="M158" s="250">
        <f aca="true" t="shared" si="26" ref="M158:M166">H158/C158</f>
        <v>0.013845555555555555</v>
      </c>
      <c r="N158" s="179">
        <f>N159+N161+N165</f>
        <v>24.922</v>
      </c>
      <c r="O158" s="179"/>
      <c r="P158" s="179"/>
      <c r="Q158" s="179">
        <f>Q159+Q161+Q165</f>
        <v>24.922</v>
      </c>
      <c r="R158" s="221"/>
      <c r="S158" s="250">
        <f aca="true" t="shared" si="27" ref="S158:S166">N158/C158</f>
        <v>0.013845555555555555</v>
      </c>
      <c r="T158" s="206"/>
      <c r="U158" s="206"/>
    </row>
    <row r="159" spans="1:21" ht="18" customHeight="1">
      <c r="A159" s="57" t="s">
        <v>174</v>
      </c>
      <c r="B159" s="482" t="s">
        <v>76</v>
      </c>
      <c r="C159" s="491">
        <f>C160</f>
        <v>100</v>
      </c>
      <c r="D159" s="495"/>
      <c r="E159" s="496"/>
      <c r="F159" s="416">
        <f>F160</f>
        <v>100</v>
      </c>
      <c r="G159" s="146"/>
      <c r="H159" s="58">
        <f>H160</f>
        <v>24.922</v>
      </c>
      <c r="I159" s="132"/>
      <c r="J159" s="148"/>
      <c r="K159" s="188">
        <f>K160</f>
        <v>24.922</v>
      </c>
      <c r="L159" s="148"/>
      <c r="M159" s="256">
        <f t="shared" si="26"/>
        <v>0.24922</v>
      </c>
      <c r="N159" s="58">
        <f>N160</f>
        <v>24.922</v>
      </c>
      <c r="O159" s="132"/>
      <c r="P159" s="148"/>
      <c r="Q159" s="188">
        <f>Q160</f>
        <v>24.922</v>
      </c>
      <c r="R159" s="219"/>
      <c r="S159" s="256">
        <f t="shared" si="27"/>
        <v>0.24922</v>
      </c>
      <c r="T159" s="206"/>
      <c r="U159" s="206"/>
    </row>
    <row r="160" spans="1:21" ht="76.5" customHeight="1">
      <c r="A160" s="42" t="s">
        <v>47</v>
      </c>
      <c r="B160" s="118" t="s">
        <v>115</v>
      </c>
      <c r="C160" s="83">
        <f>F160</f>
        <v>100</v>
      </c>
      <c r="D160" s="84"/>
      <c r="E160" s="413"/>
      <c r="F160" s="84">
        <v>100</v>
      </c>
      <c r="G160" s="43"/>
      <c r="H160" s="63">
        <f>K160</f>
        <v>24.922</v>
      </c>
      <c r="I160" s="71"/>
      <c r="J160" s="110"/>
      <c r="K160" s="71">
        <v>24.922</v>
      </c>
      <c r="L160" s="110"/>
      <c r="M160" s="265">
        <f t="shared" si="26"/>
        <v>0.24922</v>
      </c>
      <c r="N160" s="63">
        <f>Q160</f>
        <v>24.922</v>
      </c>
      <c r="O160" s="71"/>
      <c r="P160" s="110"/>
      <c r="Q160" s="71">
        <v>24.922</v>
      </c>
      <c r="R160" s="219"/>
      <c r="S160" s="265">
        <f t="shared" si="27"/>
        <v>0.24922</v>
      </c>
      <c r="T160" s="206"/>
      <c r="U160" s="206"/>
    </row>
    <row r="161" spans="1:21" ht="39.75" customHeight="1">
      <c r="A161" s="57" t="s">
        <v>175</v>
      </c>
      <c r="B161" s="479" t="s">
        <v>22</v>
      </c>
      <c r="C161" s="491">
        <f>SUM(C162:C164)</f>
        <v>300</v>
      </c>
      <c r="D161" s="84"/>
      <c r="E161" s="413"/>
      <c r="F161" s="492">
        <f>SUM(F162:F164)</f>
        <v>300</v>
      </c>
      <c r="G161" s="43"/>
      <c r="H161" s="58">
        <f>SUM(H162:H164)</f>
        <v>0</v>
      </c>
      <c r="I161" s="71"/>
      <c r="J161" s="110"/>
      <c r="K161" s="125">
        <f>SUM(K162:K164)</f>
        <v>0</v>
      </c>
      <c r="L161" s="110"/>
      <c r="M161" s="256">
        <f t="shared" si="26"/>
        <v>0</v>
      </c>
      <c r="N161" s="58">
        <f>SUM(N162:N164)</f>
        <v>0</v>
      </c>
      <c r="O161" s="71"/>
      <c r="P161" s="110"/>
      <c r="Q161" s="125">
        <f>SUM(Q162:Q164)</f>
        <v>0</v>
      </c>
      <c r="R161" s="219"/>
      <c r="S161" s="256">
        <f t="shared" si="27"/>
        <v>0</v>
      </c>
      <c r="T161" s="206"/>
      <c r="U161" s="206"/>
    </row>
    <row r="162" spans="1:21" ht="75" customHeight="1">
      <c r="A162" s="42" t="s">
        <v>47</v>
      </c>
      <c r="B162" s="118" t="s">
        <v>194</v>
      </c>
      <c r="C162" s="83">
        <f>F162</f>
        <v>100</v>
      </c>
      <c r="D162" s="84"/>
      <c r="E162" s="413"/>
      <c r="F162" s="84">
        <v>100</v>
      </c>
      <c r="G162" s="43"/>
      <c r="H162" s="63">
        <f>K162</f>
        <v>0</v>
      </c>
      <c r="I162" s="71"/>
      <c r="J162" s="110"/>
      <c r="K162" s="71">
        <v>0</v>
      </c>
      <c r="L162" s="110"/>
      <c r="M162" s="265">
        <f t="shared" si="26"/>
        <v>0</v>
      </c>
      <c r="N162" s="63">
        <f>Q162</f>
        <v>0</v>
      </c>
      <c r="O162" s="71"/>
      <c r="P162" s="110"/>
      <c r="Q162" s="71">
        <v>0</v>
      </c>
      <c r="R162" s="219"/>
      <c r="S162" s="265">
        <f t="shared" si="27"/>
        <v>0</v>
      </c>
      <c r="T162" s="206"/>
      <c r="U162" s="206"/>
    </row>
    <row r="163" spans="1:21" ht="39" customHeight="1">
      <c r="A163" s="42" t="s">
        <v>26</v>
      </c>
      <c r="B163" s="118" t="s">
        <v>195</v>
      </c>
      <c r="C163" s="83">
        <f>F163</f>
        <v>105</v>
      </c>
      <c r="D163" s="84"/>
      <c r="E163" s="413"/>
      <c r="F163" s="84">
        <v>105</v>
      </c>
      <c r="G163" s="43"/>
      <c r="H163" s="63">
        <f>K163</f>
        <v>0</v>
      </c>
      <c r="I163" s="71"/>
      <c r="J163" s="110"/>
      <c r="K163" s="71">
        <v>0</v>
      </c>
      <c r="L163" s="110"/>
      <c r="M163" s="265">
        <f t="shared" si="26"/>
        <v>0</v>
      </c>
      <c r="N163" s="63">
        <f>Q163</f>
        <v>0</v>
      </c>
      <c r="O163" s="71"/>
      <c r="P163" s="110"/>
      <c r="Q163" s="71">
        <v>0</v>
      </c>
      <c r="R163" s="219"/>
      <c r="S163" s="265">
        <f t="shared" si="27"/>
        <v>0</v>
      </c>
      <c r="T163" s="206"/>
      <c r="U163" s="206"/>
    </row>
    <row r="164" spans="1:21" ht="37.5" customHeight="1">
      <c r="A164" s="42" t="s">
        <v>45</v>
      </c>
      <c r="B164" s="118" t="s">
        <v>196</v>
      </c>
      <c r="C164" s="83">
        <f>F164</f>
        <v>95</v>
      </c>
      <c r="D164" s="84"/>
      <c r="E164" s="413"/>
      <c r="F164" s="84">
        <v>95</v>
      </c>
      <c r="G164" s="43"/>
      <c r="H164" s="63">
        <f>K164</f>
        <v>0</v>
      </c>
      <c r="I164" s="71"/>
      <c r="J164" s="110"/>
      <c r="K164" s="71">
        <v>0</v>
      </c>
      <c r="L164" s="110"/>
      <c r="M164" s="265">
        <f t="shared" si="26"/>
        <v>0</v>
      </c>
      <c r="N164" s="63">
        <f>Q164</f>
        <v>0</v>
      </c>
      <c r="O164" s="71"/>
      <c r="P164" s="110"/>
      <c r="Q164" s="71">
        <v>0</v>
      </c>
      <c r="R164" s="219"/>
      <c r="S164" s="265">
        <f t="shared" si="27"/>
        <v>0</v>
      </c>
      <c r="T164" s="206"/>
      <c r="U164" s="206"/>
    </row>
    <row r="165" spans="1:21" ht="15" customHeight="1">
      <c r="A165" s="270" t="s">
        <v>176</v>
      </c>
      <c r="B165" s="482" t="s">
        <v>158</v>
      </c>
      <c r="C165" s="491">
        <f>C166+C167+C168+C169+C170+C171+C172</f>
        <v>1400</v>
      </c>
      <c r="D165" s="495"/>
      <c r="E165" s="496"/>
      <c r="F165" s="492">
        <f>F166+F167+F168+F169+F170+F171+F172</f>
        <v>1400</v>
      </c>
      <c r="G165" s="43"/>
      <c r="H165" s="58">
        <f>H166+H167+H168+H169+H170+H171+H172</f>
        <v>0</v>
      </c>
      <c r="I165" s="132"/>
      <c r="J165" s="148"/>
      <c r="K165" s="125">
        <f>K166+K167+K168+K169+K170+K171+K172</f>
        <v>0</v>
      </c>
      <c r="L165" s="110"/>
      <c r="M165" s="255">
        <f t="shared" si="26"/>
        <v>0</v>
      </c>
      <c r="N165" s="58">
        <f>N166+N167+N168+N169+N170+N171+N172</f>
        <v>0</v>
      </c>
      <c r="O165" s="132"/>
      <c r="P165" s="148"/>
      <c r="Q165" s="125">
        <f>Q166+Q167+Q168+Q169+Q170+Q171+Q172</f>
        <v>0</v>
      </c>
      <c r="R165" s="219"/>
      <c r="S165" s="255">
        <f t="shared" si="27"/>
        <v>0</v>
      </c>
      <c r="T165" s="206"/>
      <c r="U165" s="206"/>
    </row>
    <row r="166" spans="1:21" ht="37.5" customHeight="1">
      <c r="A166" s="42" t="s">
        <v>47</v>
      </c>
      <c r="B166" s="306" t="s">
        <v>197</v>
      </c>
      <c r="C166" s="83">
        <f aca="true" t="shared" si="28" ref="C166:C172">F166</f>
        <v>200</v>
      </c>
      <c r="D166" s="84"/>
      <c r="E166" s="413"/>
      <c r="F166" s="84">
        <v>200</v>
      </c>
      <c r="G166" s="43"/>
      <c r="H166" s="63">
        <f aca="true" t="shared" si="29" ref="H166:H172">K166</f>
        <v>0</v>
      </c>
      <c r="I166" s="71"/>
      <c r="J166" s="110"/>
      <c r="K166" s="71">
        <v>0</v>
      </c>
      <c r="L166" s="110"/>
      <c r="M166" s="266">
        <f t="shared" si="26"/>
        <v>0</v>
      </c>
      <c r="N166" s="63">
        <f aca="true" t="shared" si="30" ref="N166:N172">Q166</f>
        <v>0</v>
      </c>
      <c r="O166" s="71"/>
      <c r="P166" s="110"/>
      <c r="Q166" s="71">
        <v>0</v>
      </c>
      <c r="R166" s="219"/>
      <c r="S166" s="266">
        <f t="shared" si="27"/>
        <v>0</v>
      </c>
      <c r="T166" s="206"/>
      <c r="U166" s="206"/>
    </row>
    <row r="167" spans="1:21" ht="24" customHeight="1">
      <c r="A167" s="10" t="s">
        <v>26</v>
      </c>
      <c r="B167" s="118" t="s">
        <v>198</v>
      </c>
      <c r="C167" s="83">
        <f t="shared" si="28"/>
        <v>200</v>
      </c>
      <c r="D167" s="84"/>
      <c r="E167" s="413"/>
      <c r="F167" s="84">
        <v>200</v>
      </c>
      <c r="G167" s="43"/>
      <c r="H167" s="63">
        <f t="shared" si="29"/>
        <v>0</v>
      </c>
      <c r="I167" s="71"/>
      <c r="J167" s="110"/>
      <c r="K167" s="71">
        <v>0</v>
      </c>
      <c r="L167" s="110"/>
      <c r="M167" s="266">
        <f aca="true" t="shared" si="31" ref="M167:M172">H167/C167</f>
        <v>0</v>
      </c>
      <c r="N167" s="63">
        <f t="shared" si="30"/>
        <v>0</v>
      </c>
      <c r="O167" s="71"/>
      <c r="P167" s="110"/>
      <c r="Q167" s="71">
        <v>0</v>
      </c>
      <c r="R167" s="219"/>
      <c r="S167" s="266">
        <f aca="true" t="shared" si="32" ref="S167:S172">N167/C167</f>
        <v>0</v>
      </c>
      <c r="T167" s="206"/>
      <c r="U167" s="206"/>
    </row>
    <row r="168" spans="1:21" ht="37.5" customHeight="1">
      <c r="A168" s="42" t="s">
        <v>45</v>
      </c>
      <c r="B168" s="306" t="s">
        <v>199</v>
      </c>
      <c r="C168" s="83">
        <f t="shared" si="28"/>
        <v>200</v>
      </c>
      <c r="D168" s="84"/>
      <c r="E168" s="413"/>
      <c r="F168" s="84">
        <v>200</v>
      </c>
      <c r="G168" s="43"/>
      <c r="H168" s="63">
        <f t="shared" si="29"/>
        <v>0</v>
      </c>
      <c r="I168" s="71"/>
      <c r="J168" s="110"/>
      <c r="K168" s="71">
        <v>0</v>
      </c>
      <c r="L168" s="110"/>
      <c r="M168" s="266">
        <f t="shared" si="31"/>
        <v>0</v>
      </c>
      <c r="N168" s="63">
        <f t="shared" si="30"/>
        <v>0</v>
      </c>
      <c r="O168" s="71"/>
      <c r="P168" s="110"/>
      <c r="Q168" s="71">
        <v>0</v>
      </c>
      <c r="R168" s="219"/>
      <c r="S168" s="266">
        <f t="shared" si="32"/>
        <v>0</v>
      </c>
      <c r="T168" s="206"/>
      <c r="U168" s="206"/>
    </row>
    <row r="169" spans="1:21" ht="37.5" customHeight="1">
      <c r="A169" s="42" t="s">
        <v>36</v>
      </c>
      <c r="B169" s="306" t="s">
        <v>200</v>
      </c>
      <c r="C169" s="83">
        <f t="shared" si="28"/>
        <v>200</v>
      </c>
      <c r="D169" s="84"/>
      <c r="E169" s="413"/>
      <c r="F169" s="84">
        <v>200</v>
      </c>
      <c r="G169" s="43"/>
      <c r="H169" s="63">
        <f t="shared" si="29"/>
        <v>0</v>
      </c>
      <c r="I169" s="71"/>
      <c r="J169" s="110"/>
      <c r="K169" s="71">
        <v>0</v>
      </c>
      <c r="L169" s="110"/>
      <c r="M169" s="266">
        <f t="shared" si="31"/>
        <v>0</v>
      </c>
      <c r="N169" s="63">
        <f t="shared" si="30"/>
        <v>0</v>
      </c>
      <c r="O169" s="71"/>
      <c r="P169" s="110"/>
      <c r="Q169" s="71">
        <v>0</v>
      </c>
      <c r="R169" s="219"/>
      <c r="S169" s="266">
        <f t="shared" si="32"/>
        <v>0</v>
      </c>
      <c r="T169" s="206"/>
      <c r="U169" s="206"/>
    </row>
    <row r="170" spans="1:21" ht="37.5" customHeight="1">
      <c r="A170" s="42" t="s">
        <v>37</v>
      </c>
      <c r="B170" s="306" t="s">
        <v>201</v>
      </c>
      <c r="C170" s="83">
        <f t="shared" si="28"/>
        <v>200</v>
      </c>
      <c r="D170" s="84"/>
      <c r="E170" s="413"/>
      <c r="F170" s="84">
        <v>200</v>
      </c>
      <c r="G170" s="43"/>
      <c r="H170" s="63">
        <f t="shared" si="29"/>
        <v>0</v>
      </c>
      <c r="I170" s="71"/>
      <c r="J170" s="110"/>
      <c r="K170" s="71">
        <v>0</v>
      </c>
      <c r="L170" s="110"/>
      <c r="M170" s="266">
        <f t="shared" si="31"/>
        <v>0</v>
      </c>
      <c r="N170" s="63">
        <f t="shared" si="30"/>
        <v>0</v>
      </c>
      <c r="O170" s="71"/>
      <c r="P170" s="110"/>
      <c r="Q170" s="71">
        <v>0</v>
      </c>
      <c r="R170" s="219"/>
      <c r="S170" s="266">
        <f t="shared" si="32"/>
        <v>0</v>
      </c>
      <c r="T170" s="206"/>
      <c r="U170" s="206"/>
    </row>
    <row r="171" spans="1:21" ht="36" customHeight="1">
      <c r="A171" s="10" t="s">
        <v>46</v>
      </c>
      <c r="B171" s="118" t="s">
        <v>202</v>
      </c>
      <c r="C171" s="83">
        <f t="shared" si="28"/>
        <v>200</v>
      </c>
      <c r="D171" s="84"/>
      <c r="E171" s="413"/>
      <c r="F171" s="84">
        <v>200</v>
      </c>
      <c r="G171" s="43"/>
      <c r="H171" s="63">
        <f t="shared" si="29"/>
        <v>0</v>
      </c>
      <c r="I171" s="71"/>
      <c r="J171" s="110"/>
      <c r="K171" s="71">
        <v>0</v>
      </c>
      <c r="L171" s="110"/>
      <c r="M171" s="266">
        <f t="shared" si="31"/>
        <v>0</v>
      </c>
      <c r="N171" s="63">
        <f t="shared" si="30"/>
        <v>0</v>
      </c>
      <c r="O171" s="71"/>
      <c r="P171" s="110"/>
      <c r="Q171" s="71">
        <v>0</v>
      </c>
      <c r="R171" s="219"/>
      <c r="S171" s="266">
        <f t="shared" si="32"/>
        <v>0</v>
      </c>
      <c r="T171" s="206"/>
      <c r="U171" s="206"/>
    </row>
    <row r="172" spans="1:21" ht="36" customHeight="1">
      <c r="A172" s="10" t="s">
        <v>110</v>
      </c>
      <c r="B172" s="118" t="s">
        <v>203</v>
      </c>
      <c r="C172" s="83">
        <f t="shared" si="28"/>
        <v>200</v>
      </c>
      <c r="D172" s="84"/>
      <c r="E172" s="413"/>
      <c r="F172" s="84">
        <v>200</v>
      </c>
      <c r="G172" s="43"/>
      <c r="H172" s="63">
        <f t="shared" si="29"/>
        <v>0</v>
      </c>
      <c r="I172" s="71"/>
      <c r="J172" s="110"/>
      <c r="K172" s="71">
        <v>0</v>
      </c>
      <c r="L172" s="110"/>
      <c r="M172" s="266">
        <f t="shared" si="31"/>
        <v>0</v>
      </c>
      <c r="N172" s="63">
        <f t="shared" si="30"/>
        <v>0</v>
      </c>
      <c r="O172" s="71"/>
      <c r="P172" s="110"/>
      <c r="Q172" s="71">
        <v>0</v>
      </c>
      <c r="R172" s="219"/>
      <c r="S172" s="266">
        <f t="shared" si="32"/>
        <v>0</v>
      </c>
      <c r="T172" s="206"/>
      <c r="U172" s="206"/>
    </row>
    <row r="173" spans="1:21" ht="64.5" customHeight="1" thickBot="1">
      <c r="A173" s="513" t="s">
        <v>25</v>
      </c>
      <c r="B173" s="499" t="s">
        <v>246</v>
      </c>
      <c r="C173" s="514">
        <f>C174+C194</f>
        <v>6985</v>
      </c>
      <c r="D173" s="184"/>
      <c r="E173" s="185"/>
      <c r="F173" s="184">
        <f>F174+F194</f>
        <v>6985</v>
      </c>
      <c r="G173" s="153"/>
      <c r="H173" s="514">
        <f>H174+H194</f>
        <v>479.924</v>
      </c>
      <c r="I173" s="184"/>
      <c r="J173" s="185"/>
      <c r="K173" s="184">
        <f>K174+K194</f>
        <v>479.924</v>
      </c>
      <c r="L173" s="258"/>
      <c r="M173" s="253">
        <f aca="true" t="shared" si="33" ref="M173:M192">H173/C173</f>
        <v>0.06870780243378669</v>
      </c>
      <c r="N173" s="514">
        <f>N174+N194</f>
        <v>479.924</v>
      </c>
      <c r="O173" s="184"/>
      <c r="P173" s="185"/>
      <c r="Q173" s="184">
        <f>Q174+Q194</f>
        <v>479.924</v>
      </c>
      <c r="R173" s="229"/>
      <c r="S173" s="253">
        <f aca="true" t="shared" si="34" ref="S173:S192">N173/C173</f>
        <v>0.06870780243378669</v>
      </c>
      <c r="T173" s="206"/>
      <c r="U173" s="206"/>
    </row>
    <row r="174" spans="1:21" ht="39.75" customHeight="1">
      <c r="A174" s="380" t="s">
        <v>247</v>
      </c>
      <c r="B174" s="479" t="s">
        <v>22</v>
      </c>
      <c r="C174" s="381">
        <f>C175+C176+C177+C178+C179+C180+C181+C182+C183+C184+C185+C186+C187+C188+C189+C190+C191+C192+C193</f>
        <v>6835</v>
      </c>
      <c r="D174" s="316"/>
      <c r="E174" s="317"/>
      <c r="F174" s="316">
        <f>F175+F176+F177+F178+F179+F180+F181+F182+F183+F184+F185+F186+F187+F188+F189+F190+F191+F192+F193</f>
        <v>6835</v>
      </c>
      <c r="G174" s="114"/>
      <c r="H174" s="381">
        <f>H175+H176+H177+H178+H179+H180+H181+H182+H183+H184+H185+H186+H187+H188+H189+H190+H191+H192+H193</f>
        <v>424.433</v>
      </c>
      <c r="I174" s="316"/>
      <c r="J174" s="317"/>
      <c r="K174" s="316">
        <f>K175+K176+K177+K178+K179+K180+K181+K182+K183+K184+K185+K186+K187+K188+K189+K190+K191+K192+K193</f>
        <v>424.433</v>
      </c>
      <c r="L174" s="247"/>
      <c r="M174" s="256">
        <f t="shared" si="33"/>
        <v>0.06209700073152889</v>
      </c>
      <c r="N174" s="381">
        <f>N175+N176+N177+N178+N179+N180+N181+N182+N183+N184+N185+N186+N187+N188+N189+N190+N191+N192+N193</f>
        <v>424.433</v>
      </c>
      <c r="O174" s="316"/>
      <c r="P174" s="317"/>
      <c r="Q174" s="316">
        <f>Q175+Q176+Q177+Q178+Q179+Q180+Q181+Q182+Q183+Q184+Q185+Q186+Q187+Q188+Q189+Q190+Q191+Q192+Q193</f>
        <v>424.433</v>
      </c>
      <c r="R174" s="222"/>
      <c r="S174" s="256">
        <f t="shared" si="34"/>
        <v>0.06209700073152889</v>
      </c>
      <c r="T174" s="206"/>
      <c r="U174" s="206"/>
    </row>
    <row r="175" spans="1:21" ht="61.5" customHeight="1">
      <c r="A175" s="11" t="s">
        <v>48</v>
      </c>
      <c r="B175" s="307" t="s">
        <v>148</v>
      </c>
      <c r="C175" s="271">
        <f>F175</f>
        <v>400</v>
      </c>
      <c r="D175" s="82"/>
      <c r="E175" s="82"/>
      <c r="F175" s="82">
        <v>400</v>
      </c>
      <c r="G175" s="79"/>
      <c r="H175" s="80">
        <f>K175</f>
        <v>0</v>
      </c>
      <c r="I175" s="78"/>
      <c r="J175" s="78"/>
      <c r="K175" s="78">
        <v>0</v>
      </c>
      <c r="L175" s="109"/>
      <c r="M175" s="265">
        <f t="shared" si="33"/>
        <v>0</v>
      </c>
      <c r="N175" s="80">
        <f>Q175</f>
        <v>0</v>
      </c>
      <c r="O175" s="78"/>
      <c r="P175" s="78"/>
      <c r="Q175" s="78">
        <v>0</v>
      </c>
      <c r="R175" s="223"/>
      <c r="S175" s="265">
        <f t="shared" si="34"/>
        <v>0</v>
      </c>
      <c r="T175" s="206"/>
      <c r="U175" s="206"/>
    </row>
    <row r="176" spans="1:21" ht="62.25" customHeight="1">
      <c r="A176" s="11" t="s">
        <v>49</v>
      </c>
      <c r="B176" s="259" t="s">
        <v>218</v>
      </c>
      <c r="C176" s="83">
        <f>E176+F176</f>
        <v>250</v>
      </c>
      <c r="D176" s="82"/>
      <c r="E176" s="82"/>
      <c r="F176" s="82">
        <v>250</v>
      </c>
      <c r="G176" s="79"/>
      <c r="H176" s="80">
        <f aca="true" t="shared" si="35" ref="H176:H192">J176+K176</f>
        <v>0</v>
      </c>
      <c r="I176" s="78"/>
      <c r="J176" s="78"/>
      <c r="K176" s="78">
        <v>0</v>
      </c>
      <c r="L176" s="109"/>
      <c r="M176" s="265">
        <f t="shared" si="33"/>
        <v>0</v>
      </c>
      <c r="N176" s="80">
        <f aca="true" t="shared" si="36" ref="N176:N192">P176+Q176</f>
        <v>0</v>
      </c>
      <c r="O176" s="78"/>
      <c r="P176" s="78"/>
      <c r="Q176" s="78">
        <v>0</v>
      </c>
      <c r="R176" s="223"/>
      <c r="S176" s="265">
        <f t="shared" si="34"/>
        <v>0</v>
      </c>
      <c r="T176" s="206"/>
      <c r="U176" s="206"/>
    </row>
    <row r="177" spans="1:21" ht="50.25" customHeight="1">
      <c r="A177" s="11" t="s">
        <v>27</v>
      </c>
      <c r="B177" s="259" t="s">
        <v>219</v>
      </c>
      <c r="C177" s="83">
        <f>F177</f>
        <v>25</v>
      </c>
      <c r="D177" s="82"/>
      <c r="E177" s="437"/>
      <c r="F177" s="82">
        <v>25</v>
      </c>
      <c r="G177" s="79"/>
      <c r="H177" s="80">
        <f t="shared" si="35"/>
        <v>0</v>
      </c>
      <c r="I177" s="78"/>
      <c r="J177" s="78"/>
      <c r="K177" s="78">
        <v>0</v>
      </c>
      <c r="L177" s="109"/>
      <c r="M177" s="265">
        <f t="shared" si="33"/>
        <v>0</v>
      </c>
      <c r="N177" s="80">
        <f t="shared" si="36"/>
        <v>0</v>
      </c>
      <c r="O177" s="78"/>
      <c r="P177" s="78"/>
      <c r="Q177" s="78">
        <v>0</v>
      </c>
      <c r="R177" s="223"/>
      <c r="S177" s="265">
        <f t="shared" si="34"/>
        <v>0</v>
      </c>
      <c r="T177" s="206"/>
      <c r="U177" s="206"/>
    </row>
    <row r="178" spans="1:21" ht="108" customHeight="1">
      <c r="A178" s="11" t="s">
        <v>34</v>
      </c>
      <c r="B178" s="259" t="s">
        <v>220</v>
      </c>
      <c r="C178" s="83">
        <f>F178</f>
        <v>600</v>
      </c>
      <c r="D178" s="82"/>
      <c r="E178" s="437"/>
      <c r="F178" s="82">
        <v>600</v>
      </c>
      <c r="G178" s="79"/>
      <c r="H178" s="80">
        <f t="shared" si="35"/>
        <v>0</v>
      </c>
      <c r="I178" s="78"/>
      <c r="J178" s="78"/>
      <c r="K178" s="78">
        <v>0</v>
      </c>
      <c r="L178" s="109"/>
      <c r="M178" s="265">
        <f t="shared" si="33"/>
        <v>0</v>
      </c>
      <c r="N178" s="80">
        <f t="shared" si="36"/>
        <v>0</v>
      </c>
      <c r="O178" s="78"/>
      <c r="P178" s="78"/>
      <c r="Q178" s="78">
        <v>0</v>
      </c>
      <c r="R178" s="223"/>
      <c r="S178" s="265">
        <f t="shared" si="34"/>
        <v>0</v>
      </c>
      <c r="T178" s="206"/>
      <c r="U178" s="206"/>
    </row>
    <row r="179" spans="1:21" ht="63" customHeight="1">
      <c r="A179" s="11" t="s">
        <v>53</v>
      </c>
      <c r="B179" s="259" t="s">
        <v>221</v>
      </c>
      <c r="C179" s="83">
        <f aca="true" t="shared" si="37" ref="C179:C190">F179</f>
        <v>150</v>
      </c>
      <c r="D179" s="82"/>
      <c r="E179" s="437"/>
      <c r="F179" s="82">
        <v>150</v>
      </c>
      <c r="G179" s="79"/>
      <c r="H179" s="80">
        <f t="shared" si="35"/>
        <v>0</v>
      </c>
      <c r="I179" s="78"/>
      <c r="J179" s="78"/>
      <c r="K179" s="78">
        <v>0</v>
      </c>
      <c r="L179" s="109"/>
      <c r="M179" s="265">
        <f t="shared" si="33"/>
        <v>0</v>
      </c>
      <c r="N179" s="80">
        <f t="shared" si="36"/>
        <v>0</v>
      </c>
      <c r="O179" s="78"/>
      <c r="P179" s="78"/>
      <c r="Q179" s="78">
        <v>0</v>
      </c>
      <c r="R179" s="223"/>
      <c r="S179" s="265">
        <f t="shared" si="34"/>
        <v>0</v>
      </c>
      <c r="T179" s="206"/>
      <c r="U179" s="206"/>
    </row>
    <row r="180" spans="1:21" ht="75" customHeight="1">
      <c r="A180" s="11" t="s">
        <v>74</v>
      </c>
      <c r="B180" s="259" t="s">
        <v>222</v>
      </c>
      <c r="C180" s="83">
        <f t="shared" si="37"/>
        <v>70</v>
      </c>
      <c r="D180" s="82"/>
      <c r="E180" s="437"/>
      <c r="F180" s="82">
        <v>70</v>
      </c>
      <c r="G180" s="79"/>
      <c r="H180" s="80">
        <f t="shared" si="35"/>
        <v>0</v>
      </c>
      <c r="I180" s="78"/>
      <c r="J180" s="78"/>
      <c r="K180" s="78">
        <v>0</v>
      </c>
      <c r="L180" s="109"/>
      <c r="M180" s="265">
        <f t="shared" si="33"/>
        <v>0</v>
      </c>
      <c r="N180" s="80">
        <f t="shared" si="36"/>
        <v>0</v>
      </c>
      <c r="O180" s="78"/>
      <c r="P180" s="78"/>
      <c r="Q180" s="78">
        <v>0</v>
      </c>
      <c r="R180" s="223"/>
      <c r="S180" s="265">
        <f t="shared" si="34"/>
        <v>0</v>
      </c>
      <c r="T180" s="206"/>
      <c r="U180" s="206"/>
    </row>
    <row r="181" spans="1:21" ht="75" customHeight="1">
      <c r="A181" s="11" t="s">
        <v>75</v>
      </c>
      <c r="B181" s="259" t="s">
        <v>223</v>
      </c>
      <c r="C181" s="83">
        <f t="shared" si="37"/>
        <v>350</v>
      </c>
      <c r="D181" s="82"/>
      <c r="E181" s="437"/>
      <c r="F181" s="82">
        <v>350</v>
      </c>
      <c r="G181" s="79"/>
      <c r="H181" s="80">
        <f t="shared" si="35"/>
        <v>0</v>
      </c>
      <c r="I181" s="78"/>
      <c r="J181" s="78"/>
      <c r="K181" s="78">
        <v>0</v>
      </c>
      <c r="L181" s="109"/>
      <c r="M181" s="265">
        <f t="shared" si="33"/>
        <v>0</v>
      </c>
      <c r="N181" s="80">
        <f t="shared" si="36"/>
        <v>0</v>
      </c>
      <c r="O181" s="78"/>
      <c r="P181" s="78"/>
      <c r="Q181" s="78">
        <v>0</v>
      </c>
      <c r="R181" s="223"/>
      <c r="S181" s="265">
        <f t="shared" si="34"/>
        <v>0</v>
      </c>
      <c r="T181" s="206"/>
      <c r="U181" s="206"/>
    </row>
    <row r="182" spans="1:21" ht="75" customHeight="1">
      <c r="A182" s="11" t="s">
        <v>224</v>
      </c>
      <c r="B182" s="259" t="s">
        <v>225</v>
      </c>
      <c r="C182" s="83">
        <f t="shared" si="37"/>
        <v>250</v>
      </c>
      <c r="D182" s="82"/>
      <c r="E182" s="437"/>
      <c r="F182" s="82">
        <v>250</v>
      </c>
      <c r="G182" s="79"/>
      <c r="H182" s="80">
        <f t="shared" si="35"/>
        <v>0</v>
      </c>
      <c r="I182" s="78"/>
      <c r="J182" s="78"/>
      <c r="K182" s="78">
        <v>0</v>
      </c>
      <c r="L182" s="109"/>
      <c r="M182" s="265">
        <f t="shared" si="33"/>
        <v>0</v>
      </c>
      <c r="N182" s="80">
        <f t="shared" si="36"/>
        <v>0</v>
      </c>
      <c r="O182" s="78"/>
      <c r="P182" s="78"/>
      <c r="Q182" s="78">
        <v>0</v>
      </c>
      <c r="R182" s="223"/>
      <c r="S182" s="265">
        <f t="shared" si="34"/>
        <v>0</v>
      </c>
      <c r="T182" s="206"/>
      <c r="U182" s="206"/>
    </row>
    <row r="183" spans="1:21" ht="75" customHeight="1">
      <c r="A183" s="11" t="s">
        <v>226</v>
      </c>
      <c r="B183" s="259" t="s">
        <v>227</v>
      </c>
      <c r="C183" s="83">
        <f t="shared" si="37"/>
        <v>350</v>
      </c>
      <c r="D183" s="82"/>
      <c r="E183" s="437"/>
      <c r="F183" s="82">
        <v>350</v>
      </c>
      <c r="G183" s="79"/>
      <c r="H183" s="80">
        <f t="shared" si="35"/>
        <v>0</v>
      </c>
      <c r="I183" s="78"/>
      <c r="J183" s="78"/>
      <c r="K183" s="78">
        <v>0</v>
      </c>
      <c r="L183" s="109"/>
      <c r="M183" s="265">
        <f t="shared" si="33"/>
        <v>0</v>
      </c>
      <c r="N183" s="80">
        <f t="shared" si="36"/>
        <v>0</v>
      </c>
      <c r="O183" s="78"/>
      <c r="P183" s="78"/>
      <c r="Q183" s="78">
        <v>0</v>
      </c>
      <c r="R183" s="223"/>
      <c r="S183" s="265">
        <f t="shared" si="34"/>
        <v>0</v>
      </c>
      <c r="T183" s="206"/>
      <c r="U183" s="206"/>
    </row>
    <row r="184" spans="1:21" ht="84" customHeight="1">
      <c r="A184" s="11" t="s">
        <v>228</v>
      </c>
      <c r="B184" s="259" t="s">
        <v>229</v>
      </c>
      <c r="C184" s="83">
        <f t="shared" si="37"/>
        <v>380</v>
      </c>
      <c r="D184" s="82"/>
      <c r="E184" s="437"/>
      <c r="F184" s="82">
        <v>380</v>
      </c>
      <c r="G184" s="79"/>
      <c r="H184" s="80">
        <f t="shared" si="35"/>
        <v>0</v>
      </c>
      <c r="I184" s="78"/>
      <c r="J184" s="78"/>
      <c r="K184" s="78">
        <v>0</v>
      </c>
      <c r="L184" s="109"/>
      <c r="M184" s="265">
        <f t="shared" si="33"/>
        <v>0</v>
      </c>
      <c r="N184" s="80">
        <f t="shared" si="36"/>
        <v>0</v>
      </c>
      <c r="O184" s="78"/>
      <c r="P184" s="78"/>
      <c r="Q184" s="78">
        <v>0</v>
      </c>
      <c r="R184" s="223"/>
      <c r="S184" s="265">
        <f t="shared" si="34"/>
        <v>0</v>
      </c>
      <c r="T184" s="206"/>
      <c r="U184" s="206"/>
    </row>
    <row r="185" spans="1:21" ht="97.5" customHeight="1">
      <c r="A185" s="11" t="s">
        <v>230</v>
      </c>
      <c r="B185" s="259" t="s">
        <v>231</v>
      </c>
      <c r="C185" s="83">
        <f t="shared" si="37"/>
        <v>275.567</v>
      </c>
      <c r="D185" s="82"/>
      <c r="E185" s="437"/>
      <c r="F185" s="82">
        <v>275.567</v>
      </c>
      <c r="G185" s="79"/>
      <c r="H185" s="80">
        <f t="shared" si="35"/>
        <v>0</v>
      </c>
      <c r="I185" s="78"/>
      <c r="J185" s="78"/>
      <c r="K185" s="78">
        <v>0</v>
      </c>
      <c r="L185" s="109"/>
      <c r="M185" s="265">
        <f t="shared" si="33"/>
        <v>0</v>
      </c>
      <c r="N185" s="80">
        <f t="shared" si="36"/>
        <v>0</v>
      </c>
      <c r="O185" s="78"/>
      <c r="P185" s="78"/>
      <c r="Q185" s="78">
        <v>0</v>
      </c>
      <c r="R185" s="223"/>
      <c r="S185" s="265">
        <f t="shared" si="34"/>
        <v>0</v>
      </c>
      <c r="T185" s="206"/>
      <c r="U185" s="206"/>
    </row>
    <row r="186" spans="1:21" ht="96.75" customHeight="1">
      <c r="A186" s="11" t="s">
        <v>232</v>
      </c>
      <c r="B186" s="259" t="s">
        <v>233</v>
      </c>
      <c r="C186" s="83">
        <f t="shared" si="37"/>
        <v>450</v>
      </c>
      <c r="D186" s="82"/>
      <c r="E186" s="437"/>
      <c r="F186" s="82">
        <v>450</v>
      </c>
      <c r="G186" s="79"/>
      <c r="H186" s="80">
        <f t="shared" si="35"/>
        <v>0</v>
      </c>
      <c r="I186" s="78"/>
      <c r="J186" s="78"/>
      <c r="K186" s="78">
        <v>0</v>
      </c>
      <c r="L186" s="109"/>
      <c r="M186" s="265">
        <f t="shared" si="33"/>
        <v>0</v>
      </c>
      <c r="N186" s="80">
        <f t="shared" si="36"/>
        <v>0</v>
      </c>
      <c r="O186" s="78"/>
      <c r="P186" s="78"/>
      <c r="Q186" s="78">
        <v>0</v>
      </c>
      <c r="R186" s="223"/>
      <c r="S186" s="265">
        <f t="shared" si="34"/>
        <v>0</v>
      </c>
      <c r="T186" s="206"/>
      <c r="U186" s="206"/>
    </row>
    <row r="187" spans="1:21" ht="93.75" customHeight="1">
      <c r="A187" s="11" t="s">
        <v>234</v>
      </c>
      <c r="B187" s="259" t="s">
        <v>235</v>
      </c>
      <c r="C187" s="83">
        <f t="shared" si="37"/>
        <v>650</v>
      </c>
      <c r="D187" s="82"/>
      <c r="E187" s="437"/>
      <c r="F187" s="82">
        <v>650</v>
      </c>
      <c r="G187" s="79"/>
      <c r="H187" s="80">
        <f t="shared" si="35"/>
        <v>0</v>
      </c>
      <c r="I187" s="78"/>
      <c r="J187" s="78"/>
      <c r="K187" s="78">
        <v>0</v>
      </c>
      <c r="L187" s="109"/>
      <c r="M187" s="265">
        <f t="shared" si="33"/>
        <v>0</v>
      </c>
      <c r="N187" s="80">
        <f t="shared" si="36"/>
        <v>0</v>
      </c>
      <c r="O187" s="78"/>
      <c r="P187" s="78"/>
      <c r="Q187" s="78">
        <v>0</v>
      </c>
      <c r="R187" s="223"/>
      <c r="S187" s="265">
        <f t="shared" si="34"/>
        <v>0</v>
      </c>
      <c r="T187" s="206"/>
      <c r="U187" s="206"/>
    </row>
    <row r="188" spans="1:21" ht="108" customHeight="1">
      <c r="A188" s="11" t="s">
        <v>236</v>
      </c>
      <c r="B188" s="259" t="s">
        <v>237</v>
      </c>
      <c r="C188" s="83">
        <f t="shared" si="37"/>
        <v>810</v>
      </c>
      <c r="D188" s="82"/>
      <c r="E188" s="437"/>
      <c r="F188" s="82">
        <v>810</v>
      </c>
      <c r="G188" s="79"/>
      <c r="H188" s="80">
        <f t="shared" si="35"/>
        <v>0</v>
      </c>
      <c r="I188" s="78"/>
      <c r="J188" s="78"/>
      <c r="K188" s="78">
        <v>0</v>
      </c>
      <c r="L188" s="109"/>
      <c r="M188" s="265">
        <f t="shared" si="33"/>
        <v>0</v>
      </c>
      <c r="N188" s="80">
        <f t="shared" si="36"/>
        <v>0</v>
      </c>
      <c r="O188" s="78"/>
      <c r="P188" s="78"/>
      <c r="Q188" s="78">
        <v>0</v>
      </c>
      <c r="R188" s="223"/>
      <c r="S188" s="265">
        <f t="shared" si="34"/>
        <v>0</v>
      </c>
      <c r="T188" s="206"/>
      <c r="U188" s="206"/>
    </row>
    <row r="189" spans="1:21" ht="118.5" customHeight="1">
      <c r="A189" s="11" t="s">
        <v>238</v>
      </c>
      <c r="B189" s="259" t="s">
        <v>239</v>
      </c>
      <c r="C189" s="83">
        <f t="shared" si="37"/>
        <v>340</v>
      </c>
      <c r="D189" s="82"/>
      <c r="E189" s="437"/>
      <c r="F189" s="82">
        <v>340</v>
      </c>
      <c r="G189" s="79"/>
      <c r="H189" s="80">
        <f t="shared" si="35"/>
        <v>0</v>
      </c>
      <c r="I189" s="78"/>
      <c r="J189" s="78"/>
      <c r="K189" s="78">
        <v>0</v>
      </c>
      <c r="L189" s="109"/>
      <c r="M189" s="265">
        <f t="shared" si="33"/>
        <v>0</v>
      </c>
      <c r="N189" s="80">
        <f t="shared" si="36"/>
        <v>0</v>
      </c>
      <c r="O189" s="78"/>
      <c r="P189" s="78"/>
      <c r="Q189" s="78">
        <v>0</v>
      </c>
      <c r="R189" s="223"/>
      <c r="S189" s="265">
        <f t="shared" si="34"/>
        <v>0</v>
      </c>
      <c r="T189" s="206"/>
      <c r="U189" s="206"/>
    </row>
    <row r="190" spans="1:21" ht="120.75" customHeight="1">
      <c r="A190" s="11" t="s">
        <v>240</v>
      </c>
      <c r="B190" s="259" t="s">
        <v>241</v>
      </c>
      <c r="C190" s="83">
        <f t="shared" si="37"/>
        <v>350</v>
      </c>
      <c r="D190" s="82"/>
      <c r="E190" s="437"/>
      <c r="F190" s="82">
        <v>350</v>
      </c>
      <c r="G190" s="79"/>
      <c r="H190" s="80">
        <f t="shared" si="35"/>
        <v>0</v>
      </c>
      <c r="I190" s="78"/>
      <c r="J190" s="78"/>
      <c r="K190" s="78">
        <v>0</v>
      </c>
      <c r="L190" s="109"/>
      <c r="M190" s="265">
        <f t="shared" si="33"/>
        <v>0</v>
      </c>
      <c r="N190" s="80">
        <f t="shared" si="36"/>
        <v>0</v>
      </c>
      <c r="O190" s="78"/>
      <c r="P190" s="78"/>
      <c r="Q190" s="78">
        <v>0</v>
      </c>
      <c r="R190" s="223"/>
      <c r="S190" s="265">
        <f t="shared" si="34"/>
        <v>0</v>
      </c>
      <c r="T190" s="206"/>
      <c r="U190" s="206"/>
    </row>
    <row r="191" spans="1:21" ht="107.25" customHeight="1">
      <c r="A191" s="10" t="s">
        <v>242</v>
      </c>
      <c r="B191" s="259" t="s">
        <v>243</v>
      </c>
      <c r="C191" s="83">
        <f>E191+F191</f>
        <v>350</v>
      </c>
      <c r="D191" s="84"/>
      <c r="E191" s="84"/>
      <c r="F191" s="84">
        <v>350</v>
      </c>
      <c r="G191" s="43"/>
      <c r="H191" s="63">
        <f t="shared" si="35"/>
        <v>0</v>
      </c>
      <c r="I191" s="71"/>
      <c r="J191" s="71"/>
      <c r="K191" s="71">
        <v>0</v>
      </c>
      <c r="L191" s="110"/>
      <c r="M191" s="265">
        <f t="shared" si="33"/>
        <v>0</v>
      </c>
      <c r="N191" s="63">
        <f t="shared" si="36"/>
        <v>0</v>
      </c>
      <c r="O191" s="71"/>
      <c r="P191" s="71"/>
      <c r="Q191" s="71">
        <v>0</v>
      </c>
      <c r="R191" s="219"/>
      <c r="S191" s="265">
        <f t="shared" si="34"/>
        <v>0</v>
      </c>
      <c r="T191" s="206"/>
      <c r="U191" s="206"/>
    </row>
    <row r="192" spans="1:21" ht="48" customHeight="1">
      <c r="A192" s="10" t="s">
        <v>244</v>
      </c>
      <c r="B192" s="259" t="s">
        <v>245</v>
      </c>
      <c r="C192" s="83">
        <f>E192+F192</f>
        <v>360</v>
      </c>
      <c r="D192" s="84"/>
      <c r="E192" s="84"/>
      <c r="F192" s="84">
        <v>360</v>
      </c>
      <c r="G192" s="43"/>
      <c r="H192" s="63">
        <f t="shared" si="35"/>
        <v>0</v>
      </c>
      <c r="I192" s="71"/>
      <c r="J192" s="71"/>
      <c r="K192" s="71">
        <v>0</v>
      </c>
      <c r="L192" s="110"/>
      <c r="M192" s="265">
        <f t="shared" si="33"/>
        <v>0</v>
      </c>
      <c r="N192" s="63">
        <f t="shared" si="36"/>
        <v>0</v>
      </c>
      <c r="O192" s="71"/>
      <c r="P192" s="71"/>
      <c r="Q192" s="71">
        <v>0</v>
      </c>
      <c r="R192" s="219"/>
      <c r="S192" s="265">
        <f t="shared" si="34"/>
        <v>0</v>
      </c>
      <c r="T192" s="206"/>
      <c r="U192" s="206"/>
    </row>
    <row r="193" spans="1:21" ht="26.25" customHeight="1">
      <c r="A193" s="10" t="s">
        <v>288</v>
      </c>
      <c r="B193" s="259" t="s">
        <v>289</v>
      </c>
      <c r="C193" s="83">
        <f>E193+F193</f>
        <v>424.433</v>
      </c>
      <c r="D193" s="84"/>
      <c r="E193" s="84"/>
      <c r="F193" s="84">
        <v>424.433</v>
      </c>
      <c r="G193" s="43"/>
      <c r="H193" s="63">
        <f>J193+K193</f>
        <v>424.433</v>
      </c>
      <c r="I193" s="71"/>
      <c r="J193" s="71"/>
      <c r="K193" s="71">
        <v>424.433</v>
      </c>
      <c r="L193" s="110"/>
      <c r="M193" s="265">
        <f>H193/C193</f>
        <v>1</v>
      </c>
      <c r="N193" s="63">
        <f>P193+Q193</f>
        <v>424.433</v>
      </c>
      <c r="O193" s="71"/>
      <c r="P193" s="71"/>
      <c r="Q193" s="71">
        <v>424.433</v>
      </c>
      <c r="R193" s="219"/>
      <c r="S193" s="265">
        <f>N193/C193</f>
        <v>1</v>
      </c>
      <c r="T193" s="206"/>
      <c r="U193" s="206"/>
    </row>
    <row r="194" spans="1:21" ht="39" customHeight="1">
      <c r="A194" s="57" t="s">
        <v>156</v>
      </c>
      <c r="B194" s="482" t="s">
        <v>73</v>
      </c>
      <c r="C194" s="483">
        <f>C195</f>
        <v>150</v>
      </c>
      <c r="D194" s="495"/>
      <c r="E194" s="495"/>
      <c r="F194" s="495">
        <f>F195</f>
        <v>150</v>
      </c>
      <c r="G194" s="115"/>
      <c r="H194" s="131">
        <f>H195</f>
        <v>55.491</v>
      </c>
      <c r="I194" s="132"/>
      <c r="J194" s="132"/>
      <c r="K194" s="132">
        <f>K195</f>
        <v>55.491</v>
      </c>
      <c r="L194" s="141"/>
      <c r="M194" s="255">
        <f aca="true" t="shared" si="38" ref="M194:M203">H194/C194</f>
        <v>0.36994</v>
      </c>
      <c r="N194" s="131">
        <f>N195</f>
        <v>55.491</v>
      </c>
      <c r="O194" s="132"/>
      <c r="P194" s="132"/>
      <c r="Q194" s="132">
        <f>Q195</f>
        <v>55.491</v>
      </c>
      <c r="R194" s="219"/>
      <c r="S194" s="255">
        <f aca="true" t="shared" si="39" ref="S194:S203">N194/C194</f>
        <v>0.36994</v>
      </c>
      <c r="T194" s="206"/>
      <c r="U194" s="206"/>
    </row>
    <row r="195" spans="1:21" ht="52.5" customHeight="1" thickBot="1">
      <c r="A195" s="34" t="s">
        <v>47</v>
      </c>
      <c r="B195" s="325" t="s">
        <v>14</v>
      </c>
      <c r="C195" s="83">
        <f>D195+E195+F195</f>
        <v>150</v>
      </c>
      <c r="D195" s="488"/>
      <c r="E195" s="488"/>
      <c r="F195" s="488">
        <v>150</v>
      </c>
      <c r="G195" s="75"/>
      <c r="H195" s="63">
        <f>I195+J195+K195</f>
        <v>55.491</v>
      </c>
      <c r="I195" s="74"/>
      <c r="J195" s="74"/>
      <c r="K195" s="74">
        <v>55.491</v>
      </c>
      <c r="L195" s="248"/>
      <c r="M195" s="265">
        <f t="shared" si="38"/>
        <v>0.36994</v>
      </c>
      <c r="N195" s="63">
        <f>O195+P195+Q195</f>
        <v>55.491</v>
      </c>
      <c r="O195" s="74"/>
      <c r="P195" s="74"/>
      <c r="Q195" s="74">
        <v>55.491</v>
      </c>
      <c r="R195" s="228"/>
      <c r="S195" s="265">
        <f t="shared" si="39"/>
        <v>0.36994</v>
      </c>
      <c r="T195" s="206"/>
      <c r="U195" s="206"/>
    </row>
    <row r="196" spans="1:21" ht="55.5" customHeight="1" thickBot="1">
      <c r="A196" s="35" t="s">
        <v>50</v>
      </c>
      <c r="B196" s="494" t="s">
        <v>168</v>
      </c>
      <c r="C196" s="177">
        <f>C197+C200+C202</f>
        <v>4903.9169999999995</v>
      </c>
      <c r="D196" s="73"/>
      <c r="E196" s="157"/>
      <c r="F196" s="73">
        <f>F197+F200+F202</f>
        <v>4903.9169999999995</v>
      </c>
      <c r="G196" s="76"/>
      <c r="H196" s="177">
        <f>H197+H200+H202</f>
        <v>2314.338</v>
      </c>
      <c r="I196" s="73"/>
      <c r="J196" s="157"/>
      <c r="K196" s="73">
        <f>K197+K200+K202</f>
        <v>2314.338</v>
      </c>
      <c r="L196" s="117"/>
      <c r="M196" s="250">
        <f t="shared" si="38"/>
        <v>0.4719366171980481</v>
      </c>
      <c r="N196" s="177">
        <f>N197+N200+N202</f>
        <v>2273.472</v>
      </c>
      <c r="O196" s="73"/>
      <c r="P196" s="157"/>
      <c r="Q196" s="73">
        <f>Q197+Q200+Q202</f>
        <v>2273.472</v>
      </c>
      <c r="R196" s="221"/>
      <c r="S196" s="250">
        <f t="shared" si="39"/>
        <v>0.4636032787667492</v>
      </c>
      <c r="T196" s="206"/>
      <c r="U196" s="206"/>
    </row>
    <row r="197" spans="1:21" ht="38.25" customHeight="1">
      <c r="A197" s="319" t="s">
        <v>4</v>
      </c>
      <c r="B197" s="479" t="s">
        <v>22</v>
      </c>
      <c r="C197" s="316">
        <f>C198+C199</f>
        <v>2173.766</v>
      </c>
      <c r="D197" s="316"/>
      <c r="E197" s="317"/>
      <c r="F197" s="316">
        <f>F198+F199</f>
        <v>2173.766</v>
      </c>
      <c r="G197" s="114"/>
      <c r="H197" s="316">
        <f>H198+H199</f>
        <v>97.472</v>
      </c>
      <c r="I197" s="316"/>
      <c r="J197" s="317"/>
      <c r="K197" s="316">
        <f>K198+K199</f>
        <v>97.472</v>
      </c>
      <c r="L197" s="247"/>
      <c r="M197" s="254">
        <f t="shared" si="38"/>
        <v>0.0448401529879481</v>
      </c>
      <c r="N197" s="316">
        <f>N198+N199</f>
        <v>97.472</v>
      </c>
      <c r="O197" s="316"/>
      <c r="P197" s="317"/>
      <c r="Q197" s="316">
        <f>Q198+Q199</f>
        <v>97.472</v>
      </c>
      <c r="R197" s="318"/>
      <c r="S197" s="254">
        <f t="shared" si="39"/>
        <v>0.0448401529879481</v>
      </c>
      <c r="T197" s="206"/>
      <c r="U197" s="206"/>
    </row>
    <row r="198" spans="1:21" ht="76.5" customHeight="1">
      <c r="A198" s="28" t="s">
        <v>47</v>
      </c>
      <c r="B198" s="259" t="s">
        <v>217</v>
      </c>
      <c r="C198" s="83">
        <f>F198</f>
        <v>1673.766</v>
      </c>
      <c r="D198" s="413"/>
      <c r="E198" s="413"/>
      <c r="F198" s="84">
        <v>1673.766</v>
      </c>
      <c r="G198" s="43"/>
      <c r="H198" s="63">
        <f>K198</f>
        <v>0</v>
      </c>
      <c r="I198" s="71"/>
      <c r="J198" s="71"/>
      <c r="K198" s="71">
        <v>0</v>
      </c>
      <c r="L198" s="71"/>
      <c r="M198" s="265">
        <f t="shared" si="38"/>
        <v>0</v>
      </c>
      <c r="N198" s="63">
        <f>Q198</f>
        <v>0</v>
      </c>
      <c r="O198" s="71"/>
      <c r="P198" s="71"/>
      <c r="Q198" s="71">
        <v>0</v>
      </c>
      <c r="R198" s="219"/>
      <c r="S198" s="265">
        <f t="shared" si="39"/>
        <v>0</v>
      </c>
      <c r="T198" s="206"/>
      <c r="U198" s="206"/>
    </row>
    <row r="199" spans="1:21" ht="48.75" customHeight="1">
      <c r="A199" s="28" t="s">
        <v>26</v>
      </c>
      <c r="B199" s="259" t="s">
        <v>290</v>
      </c>
      <c r="C199" s="83">
        <f>F199</f>
        <v>500</v>
      </c>
      <c r="D199" s="413"/>
      <c r="E199" s="413"/>
      <c r="F199" s="84">
        <v>500</v>
      </c>
      <c r="G199" s="110"/>
      <c r="H199" s="63">
        <f>K199</f>
        <v>97.472</v>
      </c>
      <c r="I199" s="110"/>
      <c r="J199" s="110"/>
      <c r="K199" s="71">
        <v>97.472</v>
      </c>
      <c r="L199" s="110"/>
      <c r="M199" s="265">
        <f t="shared" si="38"/>
        <v>0.19494399999999998</v>
      </c>
      <c r="N199" s="63">
        <f>Q199</f>
        <v>97.472</v>
      </c>
      <c r="O199" s="110"/>
      <c r="P199" s="110"/>
      <c r="Q199" s="71">
        <v>97.472</v>
      </c>
      <c r="R199" s="219"/>
      <c r="S199" s="265">
        <f t="shared" si="39"/>
        <v>0.19494399999999998</v>
      </c>
      <c r="T199" s="206"/>
      <c r="U199" s="206"/>
    </row>
    <row r="200" spans="1:21" ht="40.5" customHeight="1">
      <c r="A200" s="320" t="s">
        <v>5</v>
      </c>
      <c r="B200" s="482" t="s">
        <v>73</v>
      </c>
      <c r="C200" s="491">
        <f>C201</f>
        <v>42.151</v>
      </c>
      <c r="D200" s="496"/>
      <c r="E200" s="496"/>
      <c r="F200" s="495">
        <f>F201</f>
        <v>42.151</v>
      </c>
      <c r="G200" s="110"/>
      <c r="H200" s="58">
        <f>H201</f>
        <v>40.866</v>
      </c>
      <c r="I200" s="148"/>
      <c r="J200" s="148"/>
      <c r="K200" s="132">
        <f>K201</f>
        <v>40.866</v>
      </c>
      <c r="L200" s="110"/>
      <c r="M200" s="256">
        <f t="shared" si="38"/>
        <v>0.9695143650209959</v>
      </c>
      <c r="N200" s="58">
        <f>N201</f>
        <v>0</v>
      </c>
      <c r="O200" s="148"/>
      <c r="P200" s="148"/>
      <c r="Q200" s="132">
        <f>Q201</f>
        <v>0</v>
      </c>
      <c r="R200" s="219"/>
      <c r="S200" s="256">
        <f t="shared" si="39"/>
        <v>0</v>
      </c>
      <c r="T200" s="206"/>
      <c r="U200" s="206"/>
    </row>
    <row r="201" spans="1:21" ht="40.5" customHeight="1">
      <c r="A201" s="28" t="s">
        <v>47</v>
      </c>
      <c r="B201" s="333" t="s">
        <v>248</v>
      </c>
      <c r="C201" s="83">
        <f>F201</f>
        <v>42.151</v>
      </c>
      <c r="D201" s="413"/>
      <c r="E201" s="413"/>
      <c r="F201" s="84">
        <v>42.151</v>
      </c>
      <c r="G201" s="110"/>
      <c r="H201" s="63">
        <f>K201</f>
        <v>40.866</v>
      </c>
      <c r="I201" s="110"/>
      <c r="J201" s="110"/>
      <c r="K201" s="71">
        <v>40.866</v>
      </c>
      <c r="L201" s="110"/>
      <c r="M201" s="266">
        <f t="shared" si="38"/>
        <v>0.9695143650209959</v>
      </c>
      <c r="N201" s="63">
        <f>Q201</f>
        <v>0</v>
      </c>
      <c r="O201" s="110"/>
      <c r="P201" s="110"/>
      <c r="Q201" s="71">
        <v>0</v>
      </c>
      <c r="R201" s="219"/>
      <c r="S201" s="266">
        <f t="shared" si="39"/>
        <v>0</v>
      </c>
      <c r="T201" s="206"/>
      <c r="U201" s="206"/>
    </row>
    <row r="202" spans="1:21" ht="27" customHeight="1">
      <c r="A202" s="320" t="s">
        <v>291</v>
      </c>
      <c r="B202" s="497" t="s">
        <v>292</v>
      </c>
      <c r="C202" s="491">
        <f>C203</f>
        <v>2688</v>
      </c>
      <c r="D202" s="496"/>
      <c r="E202" s="496"/>
      <c r="F202" s="495">
        <f>F203</f>
        <v>2688</v>
      </c>
      <c r="G202" s="110"/>
      <c r="H202" s="58">
        <f>H203</f>
        <v>2176</v>
      </c>
      <c r="I202" s="148"/>
      <c r="J202" s="148"/>
      <c r="K202" s="132">
        <f>K203</f>
        <v>2176</v>
      </c>
      <c r="L202" s="110"/>
      <c r="M202" s="255">
        <f t="shared" si="38"/>
        <v>0.8095238095238095</v>
      </c>
      <c r="N202" s="58">
        <f>N203</f>
        <v>2176</v>
      </c>
      <c r="O202" s="148"/>
      <c r="P202" s="148"/>
      <c r="Q202" s="132">
        <f>Q203</f>
        <v>2176</v>
      </c>
      <c r="R202" s="219"/>
      <c r="S202" s="255">
        <f t="shared" si="39"/>
        <v>0.8095238095238095</v>
      </c>
      <c r="T202" s="206"/>
      <c r="U202" s="206"/>
    </row>
    <row r="203" spans="1:21" ht="90" customHeight="1">
      <c r="A203" s="28" t="s">
        <v>47</v>
      </c>
      <c r="B203" s="423" t="s">
        <v>293</v>
      </c>
      <c r="C203" s="83">
        <f>F203</f>
        <v>2688</v>
      </c>
      <c r="D203" s="413"/>
      <c r="E203" s="413"/>
      <c r="F203" s="84">
        <v>2688</v>
      </c>
      <c r="G203" s="110"/>
      <c r="H203" s="63">
        <f>K203</f>
        <v>2176</v>
      </c>
      <c r="I203" s="110"/>
      <c r="J203" s="110"/>
      <c r="K203" s="71">
        <v>2176</v>
      </c>
      <c r="L203" s="110"/>
      <c r="M203" s="266">
        <f t="shared" si="38"/>
        <v>0.8095238095238095</v>
      </c>
      <c r="N203" s="63">
        <f>Q203</f>
        <v>2176</v>
      </c>
      <c r="O203" s="110"/>
      <c r="P203" s="110"/>
      <c r="Q203" s="71">
        <v>2176</v>
      </c>
      <c r="R203" s="219"/>
      <c r="S203" s="266">
        <f t="shared" si="39"/>
        <v>0.8095238095238095</v>
      </c>
      <c r="T203" s="206"/>
      <c r="U203" s="206"/>
    </row>
    <row r="204" spans="1:21" ht="91.5" customHeight="1" thickBot="1">
      <c r="A204" s="41" t="s">
        <v>42</v>
      </c>
      <c r="B204" s="498" t="s">
        <v>171</v>
      </c>
      <c r="C204" s="183">
        <f>C205+C206</f>
        <v>500</v>
      </c>
      <c r="D204" s="184"/>
      <c r="E204" s="185"/>
      <c r="F204" s="186">
        <f>F205+F206</f>
        <v>500</v>
      </c>
      <c r="G204" s="153"/>
      <c r="H204" s="149">
        <f>H205+H206</f>
        <v>212.705</v>
      </c>
      <c r="I204" s="150"/>
      <c r="J204" s="151"/>
      <c r="K204" s="152">
        <f>K205+K206</f>
        <v>212.705</v>
      </c>
      <c r="L204" s="151"/>
      <c r="M204" s="253">
        <f aca="true" t="shared" si="40" ref="M204:M211">H204/C204</f>
        <v>0.42541</v>
      </c>
      <c r="N204" s="149">
        <f>N205+N206</f>
        <v>198.419</v>
      </c>
      <c r="O204" s="150"/>
      <c r="P204" s="151"/>
      <c r="Q204" s="152">
        <f>Q205+Q206</f>
        <v>198.419</v>
      </c>
      <c r="R204" s="229"/>
      <c r="S204" s="253">
        <f aca="true" t="shared" si="41" ref="S204:S216">N204/C204</f>
        <v>0.396838</v>
      </c>
      <c r="T204" s="206"/>
      <c r="U204" s="206"/>
    </row>
    <row r="205" spans="1:21" ht="40.5" customHeight="1">
      <c r="A205" s="11" t="s">
        <v>47</v>
      </c>
      <c r="B205" s="323" t="s">
        <v>139</v>
      </c>
      <c r="C205" s="271">
        <f>F205</f>
        <v>100</v>
      </c>
      <c r="D205" s="82"/>
      <c r="E205" s="82"/>
      <c r="F205" s="82">
        <v>100</v>
      </c>
      <c r="G205" s="79"/>
      <c r="H205" s="80">
        <f>K205</f>
        <v>28.572</v>
      </c>
      <c r="I205" s="78"/>
      <c r="J205" s="78"/>
      <c r="K205" s="78">
        <v>28.572</v>
      </c>
      <c r="L205" s="109"/>
      <c r="M205" s="264">
        <f t="shared" si="40"/>
        <v>0.28572</v>
      </c>
      <c r="N205" s="154">
        <f>Q205</f>
        <v>14.286</v>
      </c>
      <c r="O205" s="78"/>
      <c r="P205" s="78"/>
      <c r="Q205" s="78">
        <v>14.286</v>
      </c>
      <c r="R205" s="223"/>
      <c r="S205" s="264">
        <f t="shared" si="41"/>
        <v>0.14286</v>
      </c>
      <c r="T205" s="206"/>
      <c r="U205" s="206"/>
    </row>
    <row r="206" spans="1:21" ht="41.25" customHeight="1">
      <c r="A206" s="10" t="s">
        <v>26</v>
      </c>
      <c r="B206" s="118" t="s">
        <v>268</v>
      </c>
      <c r="C206" s="83">
        <f>F206</f>
        <v>400</v>
      </c>
      <c r="D206" s="84"/>
      <c r="E206" s="84"/>
      <c r="F206" s="84">
        <v>400</v>
      </c>
      <c r="G206" s="43"/>
      <c r="H206" s="77">
        <f>K206</f>
        <v>184.133</v>
      </c>
      <c r="I206" s="71"/>
      <c r="J206" s="71"/>
      <c r="K206" s="71">
        <v>184.133</v>
      </c>
      <c r="L206" s="110"/>
      <c r="M206" s="266">
        <f t="shared" si="40"/>
        <v>0.46033250000000003</v>
      </c>
      <c r="N206" s="77">
        <f>Q206</f>
        <v>184.133</v>
      </c>
      <c r="O206" s="71"/>
      <c r="P206" s="71"/>
      <c r="Q206" s="71">
        <v>184.133</v>
      </c>
      <c r="R206" s="219"/>
      <c r="S206" s="266">
        <f t="shared" si="41"/>
        <v>0.46033250000000003</v>
      </c>
      <c r="T206" s="206"/>
      <c r="U206" s="206"/>
    </row>
    <row r="207" spans="1:21" ht="78.75" customHeight="1" thickBot="1">
      <c r="A207" s="339" t="s">
        <v>66</v>
      </c>
      <c r="B207" s="499" t="s">
        <v>7</v>
      </c>
      <c r="C207" s="340">
        <f>C208</f>
        <v>120</v>
      </c>
      <c r="D207" s="184"/>
      <c r="E207" s="184"/>
      <c r="F207" s="340">
        <f>F208</f>
        <v>120</v>
      </c>
      <c r="G207" s="341"/>
      <c r="H207" s="340">
        <f>H208</f>
        <v>0</v>
      </c>
      <c r="I207" s="184"/>
      <c r="J207" s="184"/>
      <c r="K207" s="340">
        <f>K208</f>
        <v>0</v>
      </c>
      <c r="L207" s="258"/>
      <c r="M207" s="253">
        <f t="shared" si="40"/>
        <v>0</v>
      </c>
      <c r="N207" s="340">
        <f>N208</f>
        <v>0</v>
      </c>
      <c r="O207" s="184"/>
      <c r="P207" s="184"/>
      <c r="Q207" s="340">
        <f>Q208</f>
        <v>0</v>
      </c>
      <c r="R207" s="229"/>
      <c r="S207" s="253">
        <f t="shared" si="41"/>
        <v>0</v>
      </c>
      <c r="T207" s="206"/>
      <c r="U207" s="206"/>
    </row>
    <row r="208" spans="1:21" ht="39.75" customHeight="1" thickBot="1">
      <c r="A208" s="10" t="s">
        <v>47</v>
      </c>
      <c r="B208" s="326" t="s">
        <v>254</v>
      </c>
      <c r="C208" s="181">
        <f>F208</f>
        <v>120</v>
      </c>
      <c r="D208" s="182"/>
      <c r="E208" s="182"/>
      <c r="F208" s="182">
        <v>120</v>
      </c>
      <c r="G208" s="114"/>
      <c r="H208" s="100">
        <f>K208</f>
        <v>0</v>
      </c>
      <c r="I208" s="40"/>
      <c r="J208" s="40"/>
      <c r="K208" s="40">
        <v>0</v>
      </c>
      <c r="L208" s="247"/>
      <c r="M208" s="264">
        <f t="shared" si="40"/>
        <v>0</v>
      </c>
      <c r="N208" s="100">
        <f>Q208</f>
        <v>0</v>
      </c>
      <c r="O208" s="40"/>
      <c r="P208" s="40"/>
      <c r="Q208" s="40">
        <v>0</v>
      </c>
      <c r="R208" s="222"/>
      <c r="S208" s="264">
        <f t="shared" si="41"/>
        <v>0</v>
      </c>
      <c r="T208" s="206"/>
      <c r="U208" s="206"/>
    </row>
    <row r="209" spans="1:21" ht="102" customHeight="1" thickBot="1">
      <c r="A209" s="26" t="s">
        <v>67</v>
      </c>
      <c r="B209" s="494" t="s">
        <v>85</v>
      </c>
      <c r="C209" s="158">
        <f>C210+C211</f>
        <v>343.7</v>
      </c>
      <c r="D209" s="73"/>
      <c r="E209" s="157"/>
      <c r="F209" s="155">
        <f>F210+F211</f>
        <v>343.7</v>
      </c>
      <c r="G209" s="39"/>
      <c r="H209" s="158">
        <f>H210+H211</f>
        <v>52.435</v>
      </c>
      <c r="I209" s="73"/>
      <c r="J209" s="157"/>
      <c r="K209" s="155">
        <f>K210+K211</f>
        <v>52.435</v>
      </c>
      <c r="L209" s="72"/>
      <c r="M209" s="250">
        <f t="shared" si="40"/>
        <v>0.15256037241780623</v>
      </c>
      <c r="N209" s="158">
        <f>N210+N211</f>
        <v>52.435</v>
      </c>
      <c r="O209" s="73"/>
      <c r="P209" s="157"/>
      <c r="Q209" s="155">
        <f>Q210+Q211</f>
        <v>52.435</v>
      </c>
      <c r="R209" s="221"/>
      <c r="S209" s="250">
        <f t="shared" si="41"/>
        <v>0.15256037241780623</v>
      </c>
      <c r="T209" s="206"/>
      <c r="U209" s="206"/>
    </row>
    <row r="210" spans="1:21" ht="51.75" customHeight="1">
      <c r="A210" s="262" t="s">
        <v>47</v>
      </c>
      <c r="B210" s="118" t="s">
        <v>86</v>
      </c>
      <c r="C210" s="181">
        <f>F210</f>
        <v>130</v>
      </c>
      <c r="D210" s="182"/>
      <c r="E210" s="182"/>
      <c r="F210" s="263">
        <v>130</v>
      </c>
      <c r="G210" s="129"/>
      <c r="H210" s="100">
        <f>K210</f>
        <v>52.435</v>
      </c>
      <c r="I210" s="40"/>
      <c r="J210" s="40"/>
      <c r="K210" s="92">
        <v>52.435</v>
      </c>
      <c r="L210" s="127"/>
      <c r="M210" s="264">
        <f t="shared" si="40"/>
        <v>0.40334615384615385</v>
      </c>
      <c r="N210" s="100">
        <f>Q210</f>
        <v>52.435</v>
      </c>
      <c r="O210" s="40"/>
      <c r="P210" s="40"/>
      <c r="Q210" s="92">
        <v>52.435</v>
      </c>
      <c r="R210" s="222"/>
      <c r="S210" s="264">
        <f t="shared" si="41"/>
        <v>0.40334615384615385</v>
      </c>
      <c r="T210" s="206"/>
      <c r="U210" s="206"/>
    </row>
    <row r="211" spans="1:21" ht="36.75" customHeight="1" thickBot="1">
      <c r="A211" s="11" t="s">
        <v>26</v>
      </c>
      <c r="B211" s="323" t="s">
        <v>204</v>
      </c>
      <c r="C211" s="271">
        <f>F211</f>
        <v>213.7</v>
      </c>
      <c r="D211" s="82"/>
      <c r="E211" s="82"/>
      <c r="F211" s="82">
        <v>213.7</v>
      </c>
      <c r="G211" s="79"/>
      <c r="H211" s="80">
        <f>K211</f>
        <v>0</v>
      </c>
      <c r="I211" s="78"/>
      <c r="J211" s="78"/>
      <c r="K211" s="78">
        <v>0</v>
      </c>
      <c r="L211" s="109"/>
      <c r="M211" s="266">
        <f t="shared" si="40"/>
        <v>0</v>
      </c>
      <c r="N211" s="80">
        <f>Q211</f>
        <v>0</v>
      </c>
      <c r="O211" s="78"/>
      <c r="P211" s="78"/>
      <c r="Q211" s="78">
        <v>0</v>
      </c>
      <c r="R211" s="223"/>
      <c r="S211" s="266">
        <f t="shared" si="41"/>
        <v>0</v>
      </c>
      <c r="T211" s="206"/>
      <c r="U211" s="206"/>
    </row>
    <row r="212" spans="1:21" ht="114.75" customHeight="1" thickBot="1">
      <c r="A212" s="26" t="s">
        <v>68</v>
      </c>
      <c r="B212" s="500" t="s">
        <v>89</v>
      </c>
      <c r="C212" s="158">
        <f>C213+C214+C215+C216</f>
        <v>77.6</v>
      </c>
      <c r="D212" s="73"/>
      <c r="E212" s="73"/>
      <c r="F212" s="161">
        <f>F213+F214+F215+F216</f>
        <v>77.6</v>
      </c>
      <c r="G212" s="76"/>
      <c r="H212" s="88">
        <f>H213+H214+H215+H216</f>
        <v>76.6</v>
      </c>
      <c r="I212" s="38"/>
      <c r="J212" s="38"/>
      <c r="K212" s="98">
        <f>K213+K214+K215+K216</f>
        <v>76.6</v>
      </c>
      <c r="L212" s="117"/>
      <c r="M212" s="250">
        <f>H212/C212</f>
        <v>0.9871134020618557</v>
      </c>
      <c r="N212" s="88">
        <f>N213+N214+N215+N216</f>
        <v>76.6</v>
      </c>
      <c r="O212" s="38"/>
      <c r="P212" s="38"/>
      <c r="Q212" s="98">
        <f>Q213+Q214+Q215+Q216</f>
        <v>76.6</v>
      </c>
      <c r="R212" s="221"/>
      <c r="S212" s="250">
        <f t="shared" si="41"/>
        <v>0.9871134020618557</v>
      </c>
      <c r="T212" s="206"/>
      <c r="U212" s="206"/>
    </row>
    <row r="213" spans="1:21" ht="36" customHeight="1">
      <c r="A213" s="11" t="s">
        <v>47</v>
      </c>
      <c r="B213" s="328" t="s">
        <v>90</v>
      </c>
      <c r="C213" s="181">
        <f>F213</f>
        <v>38</v>
      </c>
      <c r="D213" s="182"/>
      <c r="E213" s="182"/>
      <c r="F213" s="182">
        <v>38</v>
      </c>
      <c r="G213" s="114"/>
      <c r="H213" s="100">
        <f>K213</f>
        <v>37.5</v>
      </c>
      <c r="I213" s="78"/>
      <c r="J213" s="78"/>
      <c r="K213" s="78">
        <v>37.5</v>
      </c>
      <c r="L213" s="109"/>
      <c r="M213" s="266">
        <f>H213/C213</f>
        <v>0.9868421052631579</v>
      </c>
      <c r="N213" s="100">
        <f>Q213</f>
        <v>37.5</v>
      </c>
      <c r="O213" s="78"/>
      <c r="P213" s="78"/>
      <c r="Q213" s="78">
        <v>37.5</v>
      </c>
      <c r="R213" s="223"/>
      <c r="S213" s="266">
        <f t="shared" si="41"/>
        <v>0.9868421052631579</v>
      </c>
      <c r="T213" s="206"/>
      <c r="U213" s="206"/>
    </row>
    <row r="214" spans="1:21" ht="36" customHeight="1">
      <c r="A214" s="11" t="s">
        <v>26</v>
      </c>
      <c r="B214" s="329" t="s">
        <v>3</v>
      </c>
      <c r="C214" s="271">
        <f>F214</f>
        <v>12</v>
      </c>
      <c r="D214" s="82"/>
      <c r="E214" s="82"/>
      <c r="F214" s="82">
        <v>12</v>
      </c>
      <c r="G214" s="79"/>
      <c r="H214" s="80">
        <f>K214</f>
        <v>12</v>
      </c>
      <c r="I214" s="78"/>
      <c r="J214" s="78"/>
      <c r="K214" s="78">
        <v>12</v>
      </c>
      <c r="L214" s="109"/>
      <c r="M214" s="266">
        <f>H214/C214</f>
        <v>1</v>
      </c>
      <c r="N214" s="80">
        <f>Q214</f>
        <v>12</v>
      </c>
      <c r="O214" s="78"/>
      <c r="P214" s="78"/>
      <c r="Q214" s="78">
        <v>12</v>
      </c>
      <c r="R214" s="223"/>
      <c r="S214" s="266">
        <f t="shared" si="41"/>
        <v>1</v>
      </c>
      <c r="T214" s="206"/>
      <c r="U214" s="206"/>
    </row>
    <row r="215" spans="1:21" ht="35.25" customHeight="1">
      <c r="A215" s="11" t="s">
        <v>45</v>
      </c>
      <c r="B215" s="329" t="s">
        <v>91</v>
      </c>
      <c r="C215" s="271">
        <f>F215</f>
        <v>26</v>
      </c>
      <c r="D215" s="82"/>
      <c r="E215" s="82"/>
      <c r="F215" s="82">
        <v>26</v>
      </c>
      <c r="G215" s="79"/>
      <c r="H215" s="80">
        <f>K215</f>
        <v>25.5</v>
      </c>
      <c r="I215" s="78"/>
      <c r="J215" s="78"/>
      <c r="K215" s="78">
        <v>25.5</v>
      </c>
      <c r="L215" s="109"/>
      <c r="M215" s="266">
        <f>H215/C215</f>
        <v>0.9807692307692307</v>
      </c>
      <c r="N215" s="80">
        <f>Q215</f>
        <v>25.5</v>
      </c>
      <c r="O215" s="78"/>
      <c r="P215" s="78"/>
      <c r="Q215" s="78">
        <v>25.5</v>
      </c>
      <c r="R215" s="223"/>
      <c r="S215" s="266">
        <f t="shared" si="41"/>
        <v>0.9807692307692307</v>
      </c>
      <c r="T215" s="206"/>
      <c r="U215" s="206"/>
    </row>
    <row r="216" spans="1:21" ht="37.5" customHeight="1" thickBot="1">
      <c r="A216" s="12" t="s">
        <v>36</v>
      </c>
      <c r="B216" s="330" t="s">
        <v>92</v>
      </c>
      <c r="C216" s="360">
        <f>F216</f>
        <v>1.6</v>
      </c>
      <c r="D216" s="283"/>
      <c r="E216" s="283"/>
      <c r="F216" s="283">
        <v>1.6</v>
      </c>
      <c r="G216" s="122"/>
      <c r="H216" s="64">
        <f>K216</f>
        <v>1.6</v>
      </c>
      <c r="I216" s="121"/>
      <c r="J216" s="121"/>
      <c r="K216" s="121">
        <v>1.6</v>
      </c>
      <c r="L216" s="159"/>
      <c r="M216" s="266">
        <f>H216/C216</f>
        <v>1</v>
      </c>
      <c r="N216" s="64">
        <f>Q216</f>
        <v>1.6</v>
      </c>
      <c r="O216" s="121"/>
      <c r="P216" s="121"/>
      <c r="Q216" s="121">
        <v>1.6</v>
      </c>
      <c r="R216" s="220"/>
      <c r="S216" s="266">
        <f t="shared" si="41"/>
        <v>1</v>
      </c>
      <c r="T216" s="206"/>
      <c r="U216" s="206"/>
    </row>
    <row r="217" spans="1:21" ht="91.5" customHeight="1" thickBot="1">
      <c r="A217" s="26" t="s">
        <v>263</v>
      </c>
      <c r="B217" s="501" t="s">
        <v>141</v>
      </c>
      <c r="C217" s="158">
        <f>C218</f>
        <v>50</v>
      </c>
      <c r="D217" s="73"/>
      <c r="E217" s="157"/>
      <c r="F217" s="155">
        <f>F218</f>
        <v>50</v>
      </c>
      <c r="G217" s="76"/>
      <c r="H217" s="158">
        <f>H218</f>
        <v>0</v>
      </c>
      <c r="I217" s="73"/>
      <c r="J217" s="157"/>
      <c r="K217" s="155">
        <f>K218</f>
        <v>0</v>
      </c>
      <c r="L217" s="117"/>
      <c r="M217" s="250">
        <f aca="true" t="shared" si="42" ref="M217:M223">H217/C217</f>
        <v>0</v>
      </c>
      <c r="N217" s="158">
        <f>N218</f>
        <v>0</v>
      </c>
      <c r="O217" s="73"/>
      <c r="P217" s="157"/>
      <c r="Q217" s="155">
        <f>Q218</f>
        <v>0</v>
      </c>
      <c r="R217" s="221"/>
      <c r="S217" s="250">
        <f aca="true" t="shared" si="43" ref="S217:S223">N217/C217</f>
        <v>0</v>
      </c>
      <c r="T217" s="206"/>
      <c r="U217" s="206"/>
    </row>
    <row r="218" spans="1:21" ht="36" customHeight="1" thickBot="1">
      <c r="A218" s="10" t="s">
        <v>47</v>
      </c>
      <c r="B218" s="327" t="s">
        <v>15</v>
      </c>
      <c r="C218" s="181">
        <f>F218</f>
        <v>50</v>
      </c>
      <c r="D218" s="182"/>
      <c r="E218" s="182"/>
      <c r="F218" s="182">
        <v>50</v>
      </c>
      <c r="G218" s="114"/>
      <c r="H218" s="100">
        <f>K218</f>
        <v>0</v>
      </c>
      <c r="I218" s="40"/>
      <c r="J218" s="40"/>
      <c r="K218" s="40">
        <v>0</v>
      </c>
      <c r="L218" s="247"/>
      <c r="M218" s="264">
        <f t="shared" si="42"/>
        <v>0</v>
      </c>
      <c r="N218" s="100">
        <f>Q218</f>
        <v>0</v>
      </c>
      <c r="O218" s="40"/>
      <c r="P218" s="40"/>
      <c r="Q218" s="40">
        <v>0</v>
      </c>
      <c r="R218" s="222"/>
      <c r="S218" s="264">
        <f t="shared" si="43"/>
        <v>0</v>
      </c>
      <c r="T218" s="206"/>
      <c r="U218" s="206"/>
    </row>
    <row r="219" spans="1:21" ht="78" customHeight="1" thickBot="1">
      <c r="A219" s="26" t="s">
        <v>264</v>
      </c>
      <c r="B219" s="493" t="s">
        <v>249</v>
      </c>
      <c r="C219" s="158">
        <f>C220+C221</f>
        <v>575.484</v>
      </c>
      <c r="D219" s="73"/>
      <c r="E219" s="157"/>
      <c r="F219" s="155">
        <f>F220+F221</f>
        <v>575.484</v>
      </c>
      <c r="G219" s="76"/>
      <c r="H219" s="158">
        <f>H220+H221</f>
        <v>0</v>
      </c>
      <c r="I219" s="73"/>
      <c r="J219" s="157"/>
      <c r="K219" s="155">
        <f>K220+K221</f>
        <v>0</v>
      </c>
      <c r="L219" s="117"/>
      <c r="M219" s="250">
        <f t="shared" si="42"/>
        <v>0</v>
      </c>
      <c r="N219" s="158">
        <f>N220+N221</f>
        <v>0</v>
      </c>
      <c r="O219" s="73"/>
      <c r="P219" s="157"/>
      <c r="Q219" s="155">
        <f>Q220+Q221</f>
        <v>0</v>
      </c>
      <c r="R219" s="221"/>
      <c r="S219" s="250">
        <f t="shared" si="43"/>
        <v>0</v>
      </c>
      <c r="T219" s="206"/>
      <c r="U219" s="206"/>
    </row>
    <row r="220" spans="1:21" ht="25.5" customHeight="1">
      <c r="A220" s="11" t="s">
        <v>47</v>
      </c>
      <c r="B220" s="118" t="s">
        <v>250</v>
      </c>
      <c r="C220" s="271">
        <f>F220</f>
        <v>201.194</v>
      </c>
      <c r="D220" s="82"/>
      <c r="E220" s="82"/>
      <c r="F220" s="82">
        <v>201.194</v>
      </c>
      <c r="G220" s="79"/>
      <c r="H220" s="81">
        <f aca="true" t="shared" si="44" ref="H220:H226">K220</f>
        <v>0</v>
      </c>
      <c r="I220" s="71"/>
      <c r="J220" s="71"/>
      <c r="K220" s="78">
        <v>0</v>
      </c>
      <c r="L220" s="110"/>
      <c r="M220" s="266">
        <f t="shared" si="42"/>
        <v>0</v>
      </c>
      <c r="N220" s="63">
        <f aca="true" t="shared" si="45" ref="N220:N226">Q220</f>
        <v>0</v>
      </c>
      <c r="O220" s="71"/>
      <c r="P220" s="71"/>
      <c r="Q220" s="78">
        <v>0</v>
      </c>
      <c r="R220" s="223"/>
      <c r="S220" s="266">
        <f t="shared" si="43"/>
        <v>0</v>
      </c>
      <c r="T220" s="206"/>
      <c r="U220" s="206"/>
    </row>
    <row r="221" spans="1:21" ht="26.25" customHeight="1" thickBot="1">
      <c r="A221" s="11" t="s">
        <v>26</v>
      </c>
      <c r="B221" s="118" t="s">
        <v>251</v>
      </c>
      <c r="C221" s="271">
        <f>F221</f>
        <v>374.29</v>
      </c>
      <c r="D221" s="82"/>
      <c r="E221" s="82"/>
      <c r="F221" s="82">
        <v>374.29</v>
      </c>
      <c r="G221" s="79"/>
      <c r="H221" s="81">
        <f t="shared" si="44"/>
        <v>0</v>
      </c>
      <c r="I221" s="71"/>
      <c r="J221" s="71"/>
      <c r="K221" s="78">
        <v>0</v>
      </c>
      <c r="L221" s="110"/>
      <c r="M221" s="266">
        <f t="shared" si="42"/>
        <v>0</v>
      </c>
      <c r="N221" s="63">
        <f t="shared" si="45"/>
        <v>0</v>
      </c>
      <c r="O221" s="71"/>
      <c r="P221" s="71"/>
      <c r="Q221" s="78">
        <v>0</v>
      </c>
      <c r="R221" s="223"/>
      <c r="S221" s="266">
        <f t="shared" si="43"/>
        <v>0</v>
      </c>
      <c r="T221" s="206"/>
      <c r="U221" s="206"/>
    </row>
    <row r="222" spans="1:21" ht="53.25" customHeight="1" thickBot="1">
      <c r="A222" s="26" t="s">
        <v>265</v>
      </c>
      <c r="B222" s="494" t="s">
        <v>188</v>
      </c>
      <c r="C222" s="158">
        <f>C223</f>
        <v>7115</v>
      </c>
      <c r="D222" s="73"/>
      <c r="E222" s="73"/>
      <c r="F222" s="73">
        <f>F223</f>
        <v>7115</v>
      </c>
      <c r="G222" s="147"/>
      <c r="H222" s="158">
        <f>H223</f>
        <v>3557.5</v>
      </c>
      <c r="I222" s="73"/>
      <c r="J222" s="73"/>
      <c r="K222" s="73">
        <f>K223</f>
        <v>3557.5</v>
      </c>
      <c r="L222" s="72"/>
      <c r="M222" s="250">
        <f t="shared" si="42"/>
        <v>0.5</v>
      </c>
      <c r="N222" s="158">
        <f>N223</f>
        <v>3557.5</v>
      </c>
      <c r="O222" s="73"/>
      <c r="P222" s="73"/>
      <c r="Q222" s="73">
        <f>Q223</f>
        <v>3557.5</v>
      </c>
      <c r="R222" s="221"/>
      <c r="S222" s="250">
        <f t="shared" si="43"/>
        <v>0.5</v>
      </c>
      <c r="T222" s="206"/>
      <c r="U222" s="206"/>
    </row>
    <row r="223" spans="1:21" ht="87.75" customHeight="1" thickBot="1">
      <c r="A223" s="12" t="s">
        <v>47</v>
      </c>
      <c r="B223" s="324" t="s">
        <v>187</v>
      </c>
      <c r="C223" s="360">
        <f>F223</f>
        <v>7115</v>
      </c>
      <c r="D223" s="283"/>
      <c r="E223" s="283"/>
      <c r="F223" s="283">
        <v>7115</v>
      </c>
      <c r="G223" s="288"/>
      <c r="H223" s="362">
        <f>K223</f>
        <v>3557.5</v>
      </c>
      <c r="I223" s="121"/>
      <c r="J223" s="121"/>
      <c r="K223" s="121">
        <v>3557.5</v>
      </c>
      <c r="L223" s="159"/>
      <c r="M223" s="284">
        <f t="shared" si="42"/>
        <v>0.5</v>
      </c>
      <c r="N223" s="64">
        <f>Q223</f>
        <v>3557.5</v>
      </c>
      <c r="O223" s="121"/>
      <c r="P223" s="121"/>
      <c r="Q223" s="121">
        <v>3557.5</v>
      </c>
      <c r="R223" s="220"/>
      <c r="S223" s="284">
        <f t="shared" si="43"/>
        <v>0.5</v>
      </c>
      <c r="T223" s="206"/>
      <c r="U223" s="206"/>
    </row>
    <row r="224" spans="1:21" ht="80.25" customHeight="1" thickBot="1">
      <c r="A224" s="26" t="s">
        <v>71</v>
      </c>
      <c r="B224" s="494" t="s">
        <v>150</v>
      </c>
      <c r="C224" s="158">
        <f>C225+C226</f>
        <v>60</v>
      </c>
      <c r="D224" s="73"/>
      <c r="E224" s="157"/>
      <c r="F224" s="155">
        <f>F225+F226</f>
        <v>60</v>
      </c>
      <c r="G224" s="147"/>
      <c r="H224" s="158">
        <f>H225+H226</f>
        <v>0</v>
      </c>
      <c r="I224" s="73"/>
      <c r="J224" s="157"/>
      <c r="K224" s="155">
        <f>K225+K226</f>
        <v>0</v>
      </c>
      <c r="L224" s="72"/>
      <c r="M224" s="250">
        <f aca="true" t="shared" si="46" ref="M224:M237">H224/C224</f>
        <v>0</v>
      </c>
      <c r="N224" s="158">
        <f>N225+N226</f>
        <v>0</v>
      </c>
      <c r="O224" s="73"/>
      <c r="P224" s="157"/>
      <c r="Q224" s="155">
        <f>Q225+Q226</f>
        <v>0</v>
      </c>
      <c r="R224" s="221"/>
      <c r="S224" s="250">
        <f aca="true" t="shared" si="47" ref="S224:S236">N224/C224</f>
        <v>0</v>
      </c>
      <c r="T224" s="206"/>
      <c r="U224" s="206"/>
    </row>
    <row r="225" spans="1:21" ht="63" customHeight="1">
      <c r="A225" s="15" t="s">
        <v>47</v>
      </c>
      <c r="B225" s="331" t="s">
        <v>269</v>
      </c>
      <c r="C225" s="181">
        <f>F225</f>
        <v>50</v>
      </c>
      <c r="D225" s="182"/>
      <c r="E225" s="274"/>
      <c r="F225" s="182">
        <v>50</v>
      </c>
      <c r="G225" s="272"/>
      <c r="H225" s="181">
        <f t="shared" si="44"/>
        <v>0</v>
      </c>
      <c r="I225" s="182"/>
      <c r="J225" s="182"/>
      <c r="K225" s="182">
        <v>0</v>
      </c>
      <c r="L225" s="247"/>
      <c r="M225" s="264">
        <f t="shared" si="46"/>
        <v>0</v>
      </c>
      <c r="N225" s="181">
        <f t="shared" si="45"/>
        <v>0</v>
      </c>
      <c r="O225" s="182"/>
      <c r="P225" s="182"/>
      <c r="Q225" s="182">
        <v>0</v>
      </c>
      <c r="R225" s="222"/>
      <c r="S225" s="264">
        <f t="shared" si="47"/>
        <v>0</v>
      </c>
      <c r="T225" s="206"/>
      <c r="U225" s="206"/>
    </row>
    <row r="226" spans="1:21" ht="40.5" customHeight="1" thickBot="1">
      <c r="A226" s="280" t="s">
        <v>26</v>
      </c>
      <c r="B226" s="332" t="s">
        <v>149</v>
      </c>
      <c r="C226" s="176">
        <f>F226</f>
        <v>10</v>
      </c>
      <c r="D226" s="275"/>
      <c r="E226" s="281"/>
      <c r="F226" s="275">
        <v>10</v>
      </c>
      <c r="G226" s="187"/>
      <c r="H226" s="176">
        <f t="shared" si="44"/>
        <v>0</v>
      </c>
      <c r="I226" s="275"/>
      <c r="J226" s="275"/>
      <c r="K226" s="275">
        <v>0</v>
      </c>
      <c r="L226" s="258"/>
      <c r="M226" s="269">
        <f t="shared" si="46"/>
        <v>0</v>
      </c>
      <c r="N226" s="176">
        <f t="shared" si="45"/>
        <v>0</v>
      </c>
      <c r="O226" s="275"/>
      <c r="P226" s="275"/>
      <c r="Q226" s="275">
        <v>0</v>
      </c>
      <c r="R226" s="229"/>
      <c r="S226" s="269">
        <f t="shared" si="47"/>
        <v>0</v>
      </c>
      <c r="T226" s="206"/>
      <c r="U226" s="206"/>
    </row>
    <row r="227" spans="1:21" ht="80.25" customHeight="1" thickBot="1">
      <c r="A227" s="41" t="s">
        <v>72</v>
      </c>
      <c r="B227" s="502" t="s">
        <v>279</v>
      </c>
      <c r="C227" s="183">
        <f>C228+C230+C232</f>
        <v>1065</v>
      </c>
      <c r="D227" s="184"/>
      <c r="E227" s="185"/>
      <c r="F227" s="155">
        <f>F228+F230+F232</f>
        <v>1065</v>
      </c>
      <c r="G227" s="187"/>
      <c r="H227" s="183">
        <f>H228+H230+H232</f>
        <v>19.5</v>
      </c>
      <c r="I227" s="184"/>
      <c r="J227" s="185"/>
      <c r="K227" s="155">
        <f>K228+K230+K232</f>
        <v>19.5</v>
      </c>
      <c r="L227" s="151"/>
      <c r="M227" s="253">
        <f t="shared" si="46"/>
        <v>0.018309859154929577</v>
      </c>
      <c r="N227" s="183">
        <f>N228+N230+N232</f>
        <v>19.5</v>
      </c>
      <c r="O227" s="184"/>
      <c r="P227" s="185"/>
      <c r="Q227" s="155">
        <f>Q228+Q230+Q232</f>
        <v>19.5</v>
      </c>
      <c r="R227" s="229"/>
      <c r="S227" s="253">
        <f t="shared" si="47"/>
        <v>0.018309859154929577</v>
      </c>
      <c r="T227" s="206"/>
      <c r="U227" s="206"/>
    </row>
    <row r="228" spans="1:21" ht="15" customHeight="1">
      <c r="A228" s="402" t="s">
        <v>274</v>
      </c>
      <c r="B228" s="490" t="s">
        <v>273</v>
      </c>
      <c r="C228" s="415">
        <f>C229</f>
        <v>575</v>
      </c>
      <c r="D228" s="317"/>
      <c r="E228" s="317"/>
      <c r="F228" s="416">
        <f>F229</f>
        <v>575</v>
      </c>
      <c r="G228" s="272"/>
      <c r="H228" s="415">
        <f>H229</f>
        <v>0</v>
      </c>
      <c r="I228" s="317"/>
      <c r="J228" s="317"/>
      <c r="K228" s="416">
        <f>K229</f>
        <v>0</v>
      </c>
      <c r="L228" s="127"/>
      <c r="M228" s="254">
        <f t="shared" si="46"/>
        <v>0</v>
      </c>
      <c r="N228" s="415">
        <f>N229</f>
        <v>0</v>
      </c>
      <c r="O228" s="317"/>
      <c r="P228" s="317"/>
      <c r="Q228" s="416">
        <f>Q229</f>
        <v>0</v>
      </c>
      <c r="R228" s="222"/>
      <c r="S228" s="254">
        <f t="shared" si="47"/>
        <v>0</v>
      </c>
      <c r="T228" s="206"/>
      <c r="U228" s="206"/>
    </row>
    <row r="229" spans="1:21" ht="111" customHeight="1" thickBot="1">
      <c r="A229" s="42" t="s">
        <v>47</v>
      </c>
      <c r="B229" s="333" t="s">
        <v>272</v>
      </c>
      <c r="C229" s="83">
        <f>F229</f>
        <v>575</v>
      </c>
      <c r="D229" s="413"/>
      <c r="E229" s="413"/>
      <c r="F229" s="414">
        <v>575</v>
      </c>
      <c r="G229" s="412"/>
      <c r="H229" s="83">
        <f>K229</f>
        <v>0</v>
      </c>
      <c r="I229" s="84"/>
      <c r="J229" s="413"/>
      <c r="K229" s="414">
        <v>0</v>
      </c>
      <c r="L229" s="110"/>
      <c r="M229" s="265"/>
      <c r="N229" s="83">
        <f>Q229</f>
        <v>0</v>
      </c>
      <c r="O229" s="84"/>
      <c r="P229" s="413"/>
      <c r="Q229" s="414">
        <v>0</v>
      </c>
      <c r="R229" s="219"/>
      <c r="S229" s="397"/>
      <c r="T229" s="206"/>
      <c r="U229" s="206"/>
    </row>
    <row r="230" spans="1:21" ht="15.75" customHeight="1">
      <c r="A230" s="270" t="s">
        <v>275</v>
      </c>
      <c r="B230" s="482" t="s">
        <v>158</v>
      </c>
      <c r="C230" s="415">
        <f>C231</f>
        <v>345</v>
      </c>
      <c r="D230" s="317"/>
      <c r="E230" s="317"/>
      <c r="F230" s="416">
        <f>F231</f>
        <v>345</v>
      </c>
      <c r="G230" s="272"/>
      <c r="H230" s="415">
        <f>H231</f>
        <v>0</v>
      </c>
      <c r="I230" s="317"/>
      <c r="J230" s="317"/>
      <c r="K230" s="416">
        <f>K231</f>
        <v>0</v>
      </c>
      <c r="L230" s="127"/>
      <c r="M230" s="254">
        <f>H230/C230</f>
        <v>0</v>
      </c>
      <c r="N230" s="415">
        <f>N231</f>
        <v>0</v>
      </c>
      <c r="O230" s="317"/>
      <c r="P230" s="317"/>
      <c r="Q230" s="416">
        <f>Q231</f>
        <v>0</v>
      </c>
      <c r="R230" s="222"/>
      <c r="S230" s="254">
        <f>N230/C230</f>
        <v>0</v>
      </c>
      <c r="T230" s="206"/>
      <c r="U230" s="206"/>
    </row>
    <row r="231" spans="1:21" ht="124.5" customHeight="1">
      <c r="A231" s="10" t="s">
        <v>47</v>
      </c>
      <c r="B231" s="334" t="s">
        <v>276</v>
      </c>
      <c r="C231" s="83">
        <f>F231</f>
        <v>345</v>
      </c>
      <c r="D231" s="413"/>
      <c r="E231" s="413"/>
      <c r="F231" s="414">
        <v>345</v>
      </c>
      <c r="G231" s="412"/>
      <c r="H231" s="504">
        <v>0</v>
      </c>
      <c r="I231" s="309"/>
      <c r="J231" s="309"/>
      <c r="K231" s="505">
        <v>0</v>
      </c>
      <c r="L231" s="506"/>
      <c r="M231" s="268">
        <f>H231/C231</f>
        <v>0</v>
      </c>
      <c r="N231" s="504">
        <v>0</v>
      </c>
      <c r="O231" s="309"/>
      <c r="P231" s="309"/>
      <c r="Q231" s="505">
        <v>0</v>
      </c>
      <c r="R231" s="223"/>
      <c r="S231" s="255">
        <f>N231/C231</f>
        <v>0</v>
      </c>
      <c r="T231" s="206"/>
      <c r="U231" s="206"/>
    </row>
    <row r="232" spans="1:21" ht="18.75" customHeight="1" thickBot="1">
      <c r="A232" s="404" t="s">
        <v>277</v>
      </c>
      <c r="B232" s="482" t="s">
        <v>29</v>
      </c>
      <c r="C232" s="418">
        <f>C233+C234</f>
        <v>145</v>
      </c>
      <c r="D232" s="419"/>
      <c r="E232" s="419"/>
      <c r="F232" s="420">
        <f>F233+F234</f>
        <v>145</v>
      </c>
      <c r="G232" s="288"/>
      <c r="H232" s="418">
        <f>H233+H234</f>
        <v>19.5</v>
      </c>
      <c r="I232" s="419"/>
      <c r="J232" s="419"/>
      <c r="K232" s="420">
        <f>K233+K234</f>
        <v>19.5</v>
      </c>
      <c r="L232" s="110"/>
      <c r="M232" s="256">
        <f>H232/C232</f>
        <v>0.13448275862068965</v>
      </c>
      <c r="N232" s="418">
        <f>N233+N234</f>
        <v>19.5</v>
      </c>
      <c r="O232" s="419"/>
      <c r="P232" s="419"/>
      <c r="Q232" s="420">
        <f>Q233+Q234</f>
        <v>19.5</v>
      </c>
      <c r="R232" s="219"/>
      <c r="S232" s="256">
        <f>N232/C232</f>
        <v>0.13448275862068965</v>
      </c>
      <c r="T232" s="206"/>
      <c r="U232" s="206"/>
    </row>
    <row r="233" spans="1:21" ht="38.25" customHeight="1" thickBot="1">
      <c r="A233" s="273" t="s">
        <v>47</v>
      </c>
      <c r="B233" s="331" t="s">
        <v>260</v>
      </c>
      <c r="C233" s="181">
        <f>F233</f>
        <v>65</v>
      </c>
      <c r="D233" s="274"/>
      <c r="E233" s="274"/>
      <c r="F233" s="182">
        <v>65</v>
      </c>
      <c r="G233" s="272"/>
      <c r="H233" s="181">
        <f>K233</f>
        <v>19.5</v>
      </c>
      <c r="I233" s="182"/>
      <c r="J233" s="182"/>
      <c r="K233" s="182">
        <v>19.5</v>
      </c>
      <c r="L233" s="247"/>
      <c r="M233" s="264">
        <f t="shared" si="46"/>
        <v>0.3</v>
      </c>
      <c r="N233" s="181">
        <f>Q233</f>
        <v>19.5</v>
      </c>
      <c r="O233" s="182"/>
      <c r="P233" s="182"/>
      <c r="Q233" s="182">
        <v>19.5</v>
      </c>
      <c r="R233" s="277"/>
      <c r="S233" s="264">
        <f t="shared" si="47"/>
        <v>0.3</v>
      </c>
      <c r="T233" s="206"/>
      <c r="U233" s="206"/>
    </row>
    <row r="234" spans="1:21" ht="122.25" customHeight="1" thickBot="1">
      <c r="A234" s="406" t="s">
        <v>26</v>
      </c>
      <c r="B234" s="321" t="s">
        <v>278</v>
      </c>
      <c r="C234" s="282">
        <f>F234</f>
        <v>80</v>
      </c>
      <c r="D234" s="417"/>
      <c r="E234" s="417"/>
      <c r="F234" s="417">
        <v>80</v>
      </c>
      <c r="G234" s="75"/>
      <c r="H234" s="181">
        <f>K234</f>
        <v>0</v>
      </c>
      <c r="I234" s="182"/>
      <c r="J234" s="182"/>
      <c r="K234" s="182">
        <v>0</v>
      </c>
      <c r="L234" s="247"/>
      <c r="M234" s="264">
        <f>H234/C234</f>
        <v>0</v>
      </c>
      <c r="N234" s="181">
        <f>Q234</f>
        <v>0</v>
      </c>
      <c r="O234" s="182"/>
      <c r="P234" s="182"/>
      <c r="Q234" s="182">
        <v>0</v>
      </c>
      <c r="R234" s="277"/>
      <c r="S234" s="264">
        <f>N234/C234</f>
        <v>0</v>
      </c>
      <c r="T234" s="206"/>
      <c r="U234" s="206"/>
    </row>
    <row r="235" spans="1:21" ht="80.25" customHeight="1" thickBot="1">
      <c r="A235" s="25" t="s">
        <v>81</v>
      </c>
      <c r="B235" s="503" t="s">
        <v>169</v>
      </c>
      <c r="C235" s="289">
        <f>C236</f>
        <v>50</v>
      </c>
      <c r="D235" s="157"/>
      <c r="E235" s="157"/>
      <c r="F235" s="168">
        <f>F236</f>
        <v>50</v>
      </c>
      <c r="G235" s="76"/>
      <c r="H235" s="289">
        <f>H236</f>
        <v>0</v>
      </c>
      <c r="I235" s="157"/>
      <c r="J235" s="157"/>
      <c r="K235" s="168">
        <f>K236</f>
        <v>0</v>
      </c>
      <c r="L235" s="116"/>
      <c r="M235" s="250">
        <f t="shared" si="46"/>
        <v>0</v>
      </c>
      <c r="N235" s="289">
        <f>N236</f>
        <v>0</v>
      </c>
      <c r="O235" s="157"/>
      <c r="P235" s="157"/>
      <c r="Q235" s="168">
        <f>Q236</f>
        <v>0</v>
      </c>
      <c r="R235" s="308"/>
      <c r="S235" s="250">
        <f t="shared" si="47"/>
        <v>0</v>
      </c>
      <c r="T235" s="206"/>
      <c r="U235" s="206"/>
    </row>
    <row r="236" spans="1:21" ht="62.25" customHeight="1">
      <c r="A236" s="285" t="s">
        <v>47</v>
      </c>
      <c r="B236" s="334" t="s">
        <v>151</v>
      </c>
      <c r="C236" s="271">
        <f>F236</f>
        <v>50</v>
      </c>
      <c r="D236" s="276"/>
      <c r="E236" s="276"/>
      <c r="F236" s="82">
        <v>50</v>
      </c>
      <c r="G236" s="286"/>
      <c r="H236" s="271">
        <f>K236</f>
        <v>0</v>
      </c>
      <c r="I236" s="82"/>
      <c r="J236" s="82"/>
      <c r="K236" s="82">
        <v>0</v>
      </c>
      <c r="L236" s="109"/>
      <c r="M236" s="265">
        <f t="shared" si="46"/>
        <v>0</v>
      </c>
      <c r="N236" s="271">
        <f>Q236</f>
        <v>0</v>
      </c>
      <c r="O236" s="82"/>
      <c r="P236" s="82"/>
      <c r="Q236" s="82">
        <v>0</v>
      </c>
      <c r="R236" s="279"/>
      <c r="S236" s="265">
        <f t="shared" si="47"/>
        <v>0</v>
      </c>
      <c r="T236" s="206"/>
      <c r="U236" s="206"/>
    </row>
    <row r="237" spans="1:21" ht="91.5" customHeight="1" thickBot="1">
      <c r="A237" s="339" t="s">
        <v>87</v>
      </c>
      <c r="B237" s="502" t="s">
        <v>297</v>
      </c>
      <c r="C237" s="354">
        <f>C238+C239</f>
        <v>40</v>
      </c>
      <c r="D237" s="185"/>
      <c r="E237" s="185"/>
      <c r="F237" s="350">
        <f>F238+F239</f>
        <v>40</v>
      </c>
      <c r="G237" s="153"/>
      <c r="H237" s="354">
        <f>H238+H239</f>
        <v>0</v>
      </c>
      <c r="I237" s="185"/>
      <c r="J237" s="185"/>
      <c r="K237" s="350">
        <f>K238+K239</f>
        <v>0</v>
      </c>
      <c r="L237" s="355"/>
      <c r="M237" s="253">
        <f t="shared" si="46"/>
        <v>0</v>
      </c>
      <c r="N237" s="354">
        <f>N238+N239</f>
        <v>0</v>
      </c>
      <c r="O237" s="185"/>
      <c r="P237" s="185"/>
      <c r="Q237" s="350">
        <f>Q238+Q239</f>
        <v>0</v>
      </c>
      <c r="R237" s="356"/>
      <c r="S237" s="253">
        <f>N237/C237</f>
        <v>0</v>
      </c>
      <c r="T237" s="206"/>
      <c r="U237" s="206"/>
    </row>
    <row r="238" spans="1:21" ht="38.25" customHeight="1">
      <c r="A238" s="273" t="s">
        <v>47</v>
      </c>
      <c r="B238" s="331" t="s">
        <v>186</v>
      </c>
      <c r="C238" s="361">
        <f>F238</f>
        <v>20</v>
      </c>
      <c r="D238" s="274"/>
      <c r="E238" s="274"/>
      <c r="F238" s="263">
        <v>20</v>
      </c>
      <c r="G238" s="272"/>
      <c r="H238" s="181">
        <f>K238</f>
        <v>0</v>
      </c>
      <c r="I238" s="182"/>
      <c r="J238" s="182"/>
      <c r="K238" s="182">
        <v>0</v>
      </c>
      <c r="L238" s="247"/>
      <c r="M238" s="264">
        <f>H238/C238</f>
        <v>0</v>
      </c>
      <c r="N238" s="181">
        <f>Q238</f>
        <v>0</v>
      </c>
      <c r="O238" s="182"/>
      <c r="P238" s="182"/>
      <c r="Q238" s="182">
        <v>0</v>
      </c>
      <c r="R238" s="277"/>
      <c r="S238" s="264">
        <f>N238/C238</f>
        <v>0</v>
      </c>
      <c r="T238" s="206"/>
      <c r="U238" s="206"/>
    </row>
    <row r="239" spans="1:21" ht="63.75" customHeight="1" thickBot="1">
      <c r="A239" s="278" t="s">
        <v>26</v>
      </c>
      <c r="B239" s="321" t="s">
        <v>157</v>
      </c>
      <c r="C239" s="282">
        <f>F239</f>
        <v>20</v>
      </c>
      <c r="D239" s="287"/>
      <c r="E239" s="287"/>
      <c r="F239" s="283">
        <v>20</v>
      </c>
      <c r="G239" s="288"/>
      <c r="H239" s="360">
        <f>K239</f>
        <v>0</v>
      </c>
      <c r="I239" s="283"/>
      <c r="J239" s="283"/>
      <c r="K239" s="283">
        <v>0</v>
      </c>
      <c r="L239" s="159"/>
      <c r="M239" s="284">
        <f>H239/C239</f>
        <v>0</v>
      </c>
      <c r="N239" s="360">
        <f>Q239</f>
        <v>0</v>
      </c>
      <c r="O239" s="283"/>
      <c r="P239" s="283"/>
      <c r="Q239" s="283">
        <v>0</v>
      </c>
      <c r="R239" s="359"/>
      <c r="S239" s="284">
        <f>N239/C239</f>
        <v>0</v>
      </c>
      <c r="T239" s="206"/>
      <c r="U239" s="206"/>
    </row>
    <row r="240" spans="1:21" ht="20.25" customHeight="1" thickBot="1">
      <c r="A240" s="613"/>
      <c r="B240" s="335" t="s">
        <v>51</v>
      </c>
      <c r="C240" s="73">
        <f>C8+C30+C32+C40+C52+C57+C63+C95+C104+C107+C142+C144+C155+C158+C173+C196+C204+C207+C209+C212+C217+C219+C222+C224+C227+C235+C237</f>
        <v>255115.95400000003</v>
      </c>
      <c r="D240" s="73">
        <f>D8+D30+D32+D40+D52+D57+D63+D95+D104+D107+D142+D144+D155+D158+D173+D196+D204+D207+D209+D212+D217+D219+D222+D224+D227+D235+D237</f>
        <v>3347.037</v>
      </c>
      <c r="E240" s="73">
        <f>E8+E30+E32+E40+E52+E57+E63+E95+E104+E107+E142+E144+E155+E158+E173+E196+E204+E207+E209+E212+E217+E219+E222+E224+E227+E235+E237</f>
        <v>22867.527</v>
      </c>
      <c r="F240" s="73">
        <f>F8+F30+F32+F40+F52+F57+F63+F95+F104+F107+F142+F144+F155+F158+F173+F196+F204+F207+F209+F212+F217+F219+F222+F224+F227+F235+F237</f>
        <v>228901.39</v>
      </c>
      <c r="G240" s="39"/>
      <c r="H240" s="73">
        <f>H8+H30+H32+H40+H52+H57+H63+H95+H104+H107+H142+H144+H155+H158+H173+H196+H204+H207+H209+H212+H217+H219+H222+H224+H227+H235+H237</f>
        <v>46059.102</v>
      </c>
      <c r="I240" s="73">
        <f>I8+I30+I32+I40+I52+I57+I63+I95+I104+I107+I142+I144+I155+I158+I173+I196+I204+I207+I209+I212+I217+I219+I222+I224+I227+I235+I237</f>
        <v>375.587</v>
      </c>
      <c r="J240" s="73">
        <f>J8+J30+J32+J40+J52+J57+J63+J95+J104+J107+J142+J144+J155+J158+J173+J196+J204+J207+J209+J212+J217+J219+J222+J224+J227+J235+J237</f>
        <v>515.511</v>
      </c>
      <c r="K240" s="73">
        <f>K8+K30+K32+K40+K52+K57+K63+K95+K104+K107+K142+K144+K155+K158+K173+K196+K204+K207+K209+K212+K217+K219+K222+K224+K227+K235+K237</f>
        <v>45168.004</v>
      </c>
      <c r="L240" s="73">
        <f>L8+L30+L32+L40+L52+L57+L63+L95+L104+L107+L142+L144+L155+L158+L173+L196+L204+L207+L209+L212+L217+L219+L222+L224+L227+L235+L237</f>
        <v>0</v>
      </c>
      <c r="M240" s="250">
        <f>H240/C240</f>
        <v>0.18054183314619357</v>
      </c>
      <c r="N240" s="73">
        <f>N8+N30+N32+N40+N52+N57+N63+N95+N104+N107+N142+N144+N155+N158+N173+N196+N204+N207+N209+N212+N217+N219+N222+N224+N227+N235+N237</f>
        <v>45389.227999999996</v>
      </c>
      <c r="O240" s="73">
        <f>O8+O30+O32+O40+O52+O57+O63+O95+O104+O107+O142+O144+O155+O158+O173+O196+O204+O207+O209+O212+O217+O219+O222+O224+O227+O235+O237</f>
        <v>375.587</v>
      </c>
      <c r="P240" s="73">
        <f>P8+P30+P32+P40+P52+P57+P63+P95+P104+P107+P142+P144+P155+P158+P173+P196+P204+P207+P209+P212+P217+P219+P222+P224+P227+P235+P237</f>
        <v>515.511</v>
      </c>
      <c r="Q240" s="73">
        <f>Q8+Q30+Q32+Q40+Q52+Q57+Q63+Q95+Q104+Q107+Q142+Q144+Q155+Q158+Q173+Q196+Q204+Q207+Q209+Q212+Q217+Q219+Q222+Q224+Q227+Q235+Q237</f>
        <v>44498.13</v>
      </c>
      <c r="R240" s="73">
        <f>R8+R30+R32+R40+R52+R57+R63+R95+R104+R107+R142+R144+R155+R158+R173+R196+R204+R207+R209+R212+R217+R219+R222+R224+R227+R235+R237</f>
        <v>0</v>
      </c>
      <c r="S240" s="250">
        <f>N240/C240</f>
        <v>0.17791607027446033</v>
      </c>
      <c r="T240" s="346"/>
      <c r="U240" s="346"/>
    </row>
    <row r="241" spans="1:21" ht="30.75" customHeight="1" thickBot="1">
      <c r="A241" s="614"/>
      <c r="B241" s="298" t="s">
        <v>184</v>
      </c>
      <c r="C241" s="300">
        <f>C60</f>
        <v>891.098</v>
      </c>
      <c r="D241" s="300">
        <f>D60</f>
        <v>375.587</v>
      </c>
      <c r="E241" s="300">
        <f>E60</f>
        <v>515.511</v>
      </c>
      <c r="F241" s="301"/>
      <c r="G241" s="302"/>
      <c r="H241" s="299">
        <f>J241</f>
        <v>515.511</v>
      </c>
      <c r="I241" s="300">
        <f>I60</f>
        <v>375.587</v>
      </c>
      <c r="J241" s="300">
        <f>J60</f>
        <v>515.511</v>
      </c>
      <c r="K241" s="303"/>
      <c r="L241" s="304"/>
      <c r="M241" s="302"/>
      <c r="N241" s="299">
        <f>P241</f>
        <v>515.511</v>
      </c>
      <c r="O241" s="300">
        <f>O60</f>
        <v>375.587</v>
      </c>
      <c r="P241" s="300">
        <f>P60</f>
        <v>515.511</v>
      </c>
      <c r="Q241" s="303"/>
      <c r="R241" s="304"/>
      <c r="S241" s="302"/>
      <c r="T241" s="5"/>
      <c r="U241" s="5"/>
    </row>
    <row r="242" spans="1:21" ht="30.75" customHeight="1">
      <c r="A242" s="293"/>
      <c r="B242" s="294"/>
      <c r="C242" s="322"/>
      <c r="D242" s="296"/>
      <c r="E242" s="295"/>
      <c r="F242" s="297"/>
      <c r="G242" s="5"/>
      <c r="H242" s="322"/>
      <c r="I242" s="296"/>
      <c r="J242" s="295"/>
      <c r="K242" s="5"/>
      <c r="L242" s="5"/>
      <c r="M242" s="5"/>
      <c r="N242" s="322"/>
      <c r="O242" s="296"/>
      <c r="P242" s="295"/>
      <c r="Q242" s="5"/>
      <c r="R242" s="5"/>
      <c r="S242" s="5"/>
      <c r="T242" s="5"/>
      <c r="U242" s="5"/>
    </row>
    <row r="243" spans="1:21" ht="42.75" customHeight="1">
      <c r="A243" s="6"/>
      <c r="B243" s="612" t="s">
        <v>299</v>
      </c>
      <c r="C243" s="612"/>
      <c r="D243" s="13"/>
      <c r="E243" s="13"/>
      <c r="F243" s="7"/>
      <c r="G243" s="6"/>
      <c r="H243" s="6"/>
      <c r="I243" s="6"/>
      <c r="J243" s="6"/>
      <c r="K243" s="6"/>
      <c r="L243" s="16"/>
      <c r="M243" s="16"/>
      <c r="N243" s="6"/>
      <c r="O243" s="260"/>
      <c r="P243" s="261" t="s">
        <v>300</v>
      </c>
      <c r="Q243" s="260"/>
      <c r="R243" s="1"/>
      <c r="S243" s="1"/>
      <c r="T243" s="1"/>
      <c r="U243" s="1"/>
    </row>
    <row r="244" spans="1:21" ht="46.5" customHeight="1">
      <c r="A244" s="8"/>
      <c r="B244" s="16" t="s">
        <v>30</v>
      </c>
      <c r="C244" s="30"/>
      <c r="D244" s="6"/>
      <c r="E244" s="7"/>
      <c r="F244" s="14"/>
      <c r="G244" s="14"/>
      <c r="H244" s="14"/>
      <c r="I244" s="14"/>
      <c r="J244" s="6"/>
      <c r="K244" s="14"/>
      <c r="L244" s="14"/>
      <c r="M244" s="14"/>
      <c r="N244" s="14"/>
      <c r="O244" s="14"/>
      <c r="P244" s="2"/>
      <c r="Q244" s="1"/>
      <c r="R244" s="1"/>
      <c r="S244" s="1"/>
      <c r="T244" s="1"/>
      <c r="U244" s="1"/>
    </row>
    <row r="245" spans="1:21" ht="22.5" customHeight="1" hidden="1">
      <c r="A245" s="8"/>
      <c r="B245" s="6"/>
      <c r="C245" s="30"/>
      <c r="D245" s="6"/>
      <c r="E245" s="7"/>
      <c r="F245" s="14"/>
      <c r="G245" s="14"/>
      <c r="H245" s="14"/>
      <c r="I245" s="14"/>
      <c r="J245" s="16"/>
      <c r="K245" s="14"/>
      <c r="L245" s="14"/>
      <c r="M245" s="14"/>
      <c r="N245" s="14"/>
      <c r="O245" s="14"/>
      <c r="P245" s="2"/>
      <c r="Q245" s="1"/>
      <c r="R245" s="1"/>
      <c r="S245" s="1"/>
      <c r="T245" s="1"/>
      <c r="U245" s="1"/>
    </row>
    <row r="246" spans="1:21" ht="26.25" customHeight="1">
      <c r="A246" s="8"/>
      <c r="B246" s="610" t="s">
        <v>20</v>
      </c>
      <c r="C246" s="610"/>
      <c r="D246" s="50"/>
      <c r="E246" s="50"/>
      <c r="F246" s="14"/>
      <c r="G246" s="14"/>
      <c r="H246" s="14"/>
      <c r="I246" s="14"/>
      <c r="J246" s="6"/>
      <c r="K246" s="14"/>
      <c r="L246" s="14"/>
      <c r="M246" s="14"/>
      <c r="N246" s="14"/>
      <c r="O246" s="611" t="s">
        <v>84</v>
      </c>
      <c r="P246" s="611"/>
      <c r="Q246" s="611"/>
      <c r="R246" s="1"/>
      <c r="S246" s="1"/>
      <c r="T246" s="1"/>
      <c r="U246" s="1"/>
    </row>
    <row r="247" spans="1:21" ht="40.5" customHeight="1">
      <c r="A247" s="6"/>
      <c r="B247" s="45"/>
      <c r="C247" s="45"/>
      <c r="D247" s="45"/>
      <c r="E247" s="45"/>
      <c r="F247" s="6"/>
      <c r="G247" s="6"/>
      <c r="H247" s="6"/>
      <c r="I247" s="6"/>
      <c r="J247" s="1"/>
      <c r="K247" s="1"/>
      <c r="L247" s="46"/>
      <c r="M247" s="46"/>
      <c r="N247" s="1"/>
      <c r="O247" s="1"/>
      <c r="P247" s="2"/>
      <c r="Q247" s="1"/>
      <c r="R247" s="1"/>
      <c r="S247" s="1"/>
      <c r="T247" s="1"/>
      <c r="U247" s="1"/>
    </row>
    <row r="248" spans="1:21" ht="49.5" customHeight="1">
      <c r="A248" s="6"/>
      <c r="B248" s="45"/>
      <c r="C248" s="45"/>
      <c r="D248" s="45"/>
      <c r="E248" s="45"/>
      <c r="F248" s="6"/>
      <c r="G248" s="6"/>
      <c r="H248" s="6"/>
      <c r="I248" s="6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</row>
    <row r="249" spans="1:21" ht="26.25" customHeight="1">
      <c r="A249" s="610"/>
      <c r="B249" s="610"/>
      <c r="C249" s="31"/>
      <c r="D249" s="8"/>
      <c r="E249" s="9"/>
      <c r="F249" s="611"/>
      <c r="G249" s="611"/>
      <c r="H249" s="611"/>
      <c r="I249" s="61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</row>
    <row r="250" spans="3:21" ht="27.75" customHeight="1">
      <c r="C250" s="29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3:21" ht="36.75" customHeight="1">
      <c r="C251" s="29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3:21" ht="36.75" customHeight="1">
      <c r="C252" s="29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3:21" ht="36.75" customHeight="1">
      <c r="C253" s="29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3:21" ht="36.75" customHeight="1">
      <c r="C254" s="29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3:21" ht="36.75" customHeight="1">
      <c r="C255" s="29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4:21" ht="36.75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4:21" ht="36.75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4:21" ht="36.75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4:21" ht="36.75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4:21" ht="36.75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4:21" ht="36.75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4:21" ht="36.75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4:21" ht="36.75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4:21" ht="36.75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4:21" ht="36.7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4:21" ht="36.75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4:21" ht="36.7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4:21" ht="36.7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4:21" ht="63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4:21" ht="63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4:21" ht="63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4:21" ht="63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4:21" ht="63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4:21" ht="63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4:21" ht="63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4:21" ht="63" customHeight="1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4:21" ht="63" customHeight="1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4:21" ht="59.25" customHeight="1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4:21" ht="44.25" customHeight="1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4:21" ht="42" customHeight="1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4:21" ht="58.5" customHeight="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4:21" ht="67.5" customHeight="1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4:21" ht="81.75" customHeight="1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4:21" ht="87.75" customHeight="1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4:21" ht="51.75" customHeight="1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4:21" ht="48" customHeight="1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4:21" ht="47.25" customHeight="1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4:21" ht="84.75" customHeight="1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4:21" ht="57" customHeight="1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4:21" ht="35.25" customHeight="1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4:21" ht="47.25" customHeight="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4:21" ht="56.25" customHeight="1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4:21" ht="24" customHeight="1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4:21" ht="48" customHeight="1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4:21" ht="36.75" customHeight="1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4:21" ht="18.75" customHeight="1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4:21" ht="34.5" customHeight="1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4:21" ht="60.75" customHeight="1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4:21" ht="23.25" customHeight="1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4:21" ht="45" customHeight="1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4:21" ht="35.25" customHeight="1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4:21" ht="35.25" customHeight="1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4:21" ht="33" customHeight="1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4:21" ht="72.75" customHeight="1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4:21" ht="14.25" customHeight="1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ht="36.75" customHeight="1"/>
    <row r="307" ht="36" customHeight="1"/>
    <row r="308" ht="22.5" customHeight="1"/>
    <row r="309" ht="13.5" customHeight="1"/>
    <row r="310" ht="24.75" customHeight="1"/>
    <row r="311" ht="36.75" customHeight="1"/>
    <row r="312" ht="11.25" customHeight="1"/>
    <row r="313" ht="35.25" customHeight="1"/>
    <row r="314" ht="34.5" customHeight="1"/>
    <row r="316" ht="22.5" customHeight="1"/>
    <row r="318" ht="12.75" customHeight="1"/>
    <row r="319" ht="24" customHeight="1"/>
    <row r="320" ht="36.75" customHeight="1"/>
    <row r="321" ht="23.25" customHeight="1"/>
    <row r="324" ht="34.5" customHeight="1"/>
    <row r="325" ht="24" customHeight="1"/>
    <row r="326" ht="33.75" customHeight="1"/>
    <row r="327" ht="13.5" customHeight="1"/>
    <row r="328" ht="22.5" customHeight="1"/>
    <row r="329" ht="23.25" customHeight="1"/>
    <row r="330" ht="45.75" customHeight="1"/>
    <row r="331" ht="21" customHeight="1"/>
    <row r="332" ht="15" customHeight="1"/>
    <row r="333" ht="12.75" customHeight="1"/>
    <row r="334" ht="12" customHeight="1"/>
    <row r="335" ht="12" customHeight="1"/>
    <row r="336" ht="13.5" customHeight="1"/>
    <row r="337" ht="13.5" customHeight="1"/>
    <row r="338" ht="12.75" customHeight="1"/>
    <row r="339" ht="12.75" customHeight="1"/>
    <row r="340" ht="12" customHeight="1"/>
    <row r="341" ht="12.75" customHeight="1"/>
    <row r="342" ht="13.5" customHeight="1"/>
    <row r="343" ht="12" customHeight="1"/>
    <row r="344" ht="21.75" customHeight="1"/>
    <row r="345" ht="13.5" customHeight="1"/>
    <row r="346" ht="21.75" customHeight="1"/>
    <row r="347" ht="11.25" customHeight="1"/>
    <row r="348" ht="11.25" customHeight="1"/>
    <row r="349" ht="11.25" customHeight="1"/>
    <row r="350" ht="21" customHeight="1"/>
    <row r="351" ht="22.5" customHeight="1"/>
    <row r="352" ht="22.5" customHeight="1"/>
    <row r="353" ht="13.5" customHeight="1"/>
    <row r="354" ht="23.25" customHeight="1"/>
    <row r="355" ht="22.5" customHeight="1"/>
    <row r="356" ht="12" customHeight="1"/>
    <row r="357" ht="12" customHeight="1"/>
    <row r="358" ht="12.75" customHeight="1"/>
    <row r="360" ht="12" customHeight="1"/>
    <row r="361" ht="13.5" customHeight="1"/>
    <row r="362" ht="11.25" customHeight="1"/>
    <row r="363" ht="13.5" customHeight="1"/>
    <row r="364" ht="9.75" customHeight="1"/>
    <row r="365" ht="21.75" customHeight="1"/>
    <row r="366" ht="21.75" customHeight="1"/>
    <row r="367" ht="21" customHeight="1"/>
    <row r="368" ht="21" customHeight="1"/>
    <row r="369" ht="20.25" customHeight="1"/>
    <row r="370" ht="16.5" customHeight="1"/>
    <row r="371" ht="36" customHeight="1"/>
    <row r="372" ht="22.5" customHeight="1"/>
    <row r="373" ht="25.5" customHeight="1"/>
    <row r="374" ht="37.5" customHeight="1"/>
    <row r="375" ht="38.25" customHeight="1"/>
    <row r="376" ht="15" customHeight="1"/>
    <row r="377" ht="23.25" customHeight="1"/>
    <row r="378" ht="61.5" customHeight="1"/>
    <row r="379" ht="38.25" customHeight="1"/>
    <row r="380" ht="51" customHeight="1"/>
    <row r="381" ht="14.25" customHeight="1"/>
    <row r="382" ht="15" customHeight="1"/>
    <row r="383" ht="25.5" customHeight="1"/>
    <row r="384" ht="33" customHeight="1"/>
    <row r="385" ht="32.25" customHeight="1"/>
    <row r="386" ht="24.75" customHeight="1"/>
    <row r="387" ht="21" customHeight="1"/>
    <row r="388" ht="15" customHeight="1"/>
    <row r="389" ht="62.25" customHeight="1"/>
    <row r="390" ht="15.75" customHeight="1"/>
    <row r="391" ht="75" customHeight="1"/>
    <row r="392" ht="14.25" customHeight="1"/>
    <row r="393" ht="63.75" customHeight="1"/>
    <row r="394" ht="14.25" customHeight="1"/>
    <row r="395" ht="50.25" customHeight="1"/>
    <row r="396" ht="12.75" customHeight="1"/>
    <row r="397" ht="12" customHeight="1"/>
    <row r="398" ht="34.5" customHeight="1"/>
    <row r="399" ht="21.75" customHeight="1"/>
    <row r="400" ht="22.5" customHeight="1"/>
    <row r="401" ht="13.5" customHeight="1"/>
    <row r="402" ht="13.5" customHeight="1"/>
    <row r="403" ht="36.75" customHeight="1"/>
    <row r="404" ht="16.5" customHeight="1"/>
    <row r="405" ht="22.5" customHeight="1"/>
    <row r="406" ht="35.25" customHeight="1"/>
    <row r="407" ht="35.25" customHeight="1"/>
    <row r="408" ht="27" customHeight="1"/>
    <row r="409" ht="29.25" customHeight="1"/>
    <row r="410" ht="37.5" customHeight="1"/>
    <row r="411" ht="39.75" customHeight="1"/>
    <row r="412" ht="24" customHeight="1"/>
    <row r="413" ht="39" customHeight="1"/>
    <row r="414" ht="126" customHeight="1"/>
    <row r="415" ht="54.75" customHeight="1"/>
    <row r="416" ht="99.75" customHeight="1"/>
    <row r="417" ht="50.25" customHeight="1"/>
    <row r="418" ht="37.5" customHeight="1"/>
    <row r="419" ht="38.25" customHeight="1"/>
    <row r="420" ht="26.25" customHeight="1"/>
    <row r="421" ht="38.25" customHeight="1"/>
    <row r="422" ht="26.25" customHeight="1"/>
    <row r="423" ht="27.75" customHeight="1"/>
    <row r="424" ht="26.25" customHeight="1"/>
    <row r="425" ht="43.5" customHeight="1"/>
    <row r="426" ht="25.5" customHeight="1"/>
    <row r="427" ht="25.5" customHeight="1"/>
    <row r="428" ht="17.25" customHeight="1"/>
    <row r="429" ht="48.75" customHeight="1"/>
    <row r="430" ht="28.5" customHeight="1"/>
    <row r="431" ht="1.5" customHeight="1" hidden="1"/>
    <row r="432" ht="45" customHeight="1"/>
    <row r="433" ht="3" customHeight="1" hidden="1"/>
    <row r="434" ht="49.5" customHeight="1"/>
  </sheetData>
  <sheetProtection/>
  <mergeCells count="32">
    <mergeCell ref="O246:Q246"/>
    <mergeCell ref="A78:A79"/>
    <mergeCell ref="B4:B6"/>
    <mergeCell ref="A74:A75"/>
    <mergeCell ref="C4:G4"/>
    <mergeCell ref="A88:A89"/>
    <mergeCell ref="A81:A82"/>
    <mergeCell ref="A70:A71"/>
    <mergeCell ref="A249:B249"/>
    <mergeCell ref="F249:I249"/>
    <mergeCell ref="B243:C243"/>
    <mergeCell ref="B246:C246"/>
    <mergeCell ref="N5:N6"/>
    <mergeCell ref="A240:A241"/>
    <mergeCell ref="A3:S3"/>
    <mergeCell ref="A76:A77"/>
    <mergeCell ref="H4:M4"/>
    <mergeCell ref="M5:M6"/>
    <mergeCell ref="S5:S6"/>
    <mergeCell ref="A72:A73"/>
    <mergeCell ref="A63:A64"/>
    <mergeCell ref="A68:A69"/>
    <mergeCell ref="A1:S1"/>
    <mergeCell ref="A2:S2"/>
    <mergeCell ref="O5:R5"/>
    <mergeCell ref="A59:A60"/>
    <mergeCell ref="H5:H6"/>
    <mergeCell ref="I5:L5"/>
    <mergeCell ref="N4:S4"/>
    <mergeCell ref="C5:C6"/>
    <mergeCell ref="D5:G5"/>
    <mergeCell ref="A4:A6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2"/>
  <sheetViews>
    <sheetView tabSelected="1" zoomScaleSheetLayoutView="10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4" sqref="B24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32" customWidth="1"/>
    <col min="4" max="4" width="9.25390625" style="3" customWidth="1"/>
    <col min="5" max="5" width="9.00390625" style="3" customWidth="1"/>
    <col min="6" max="6" width="9.75390625" style="3" customWidth="1"/>
    <col min="7" max="7" width="7.25390625" style="3" customWidth="1"/>
    <col min="8" max="8" width="9.00390625" style="3" customWidth="1"/>
    <col min="9" max="9" width="8.375" style="3" customWidth="1"/>
    <col min="10" max="11" width="9.25390625" style="3" customWidth="1"/>
    <col min="12" max="12" width="7.00390625" style="3" customWidth="1"/>
    <col min="13" max="13" width="6.625" style="3" customWidth="1"/>
    <col min="14" max="14" width="9.375" style="3" customWidth="1"/>
    <col min="15" max="15" width="8.375" style="3" customWidth="1"/>
    <col min="16" max="16" width="9.00390625" style="3" customWidth="1"/>
    <col min="17" max="17" width="9.25390625" style="3" customWidth="1"/>
    <col min="18" max="18" width="7.00390625" style="3" customWidth="1"/>
    <col min="19" max="19" width="6.75390625" style="3" customWidth="1"/>
    <col min="20" max="21" width="9.125" style="3" customWidth="1"/>
    <col min="22" max="22" width="13.00390625" style="3" customWidth="1"/>
    <col min="23" max="16384" width="9.125" style="3" customWidth="1"/>
  </cols>
  <sheetData>
    <row r="1" spans="1:19" ht="12.75" customHeight="1">
      <c r="A1" s="582" t="s">
        <v>160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</row>
    <row r="2" spans="1:19" ht="12.75" customHeight="1">
      <c r="A2" s="583" t="s">
        <v>159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</row>
    <row r="3" spans="1:21" ht="15" customHeight="1" thickBot="1">
      <c r="A3" s="600" t="s">
        <v>271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196"/>
      <c r="U3" s="196"/>
    </row>
    <row r="4" spans="1:21" ht="27" customHeight="1">
      <c r="A4" s="597" t="s">
        <v>83</v>
      </c>
      <c r="B4" s="603" t="s">
        <v>1</v>
      </c>
      <c r="C4" s="590" t="s">
        <v>180</v>
      </c>
      <c r="D4" s="591"/>
      <c r="E4" s="591"/>
      <c r="F4" s="591"/>
      <c r="G4" s="592"/>
      <c r="H4" s="603" t="s">
        <v>23</v>
      </c>
      <c r="I4" s="604"/>
      <c r="J4" s="604"/>
      <c r="K4" s="604"/>
      <c r="L4" s="604"/>
      <c r="M4" s="605"/>
      <c r="N4" s="590" t="s">
        <v>24</v>
      </c>
      <c r="O4" s="591"/>
      <c r="P4" s="591"/>
      <c r="Q4" s="591"/>
      <c r="R4" s="591"/>
      <c r="S4" s="592"/>
      <c r="T4" s="197"/>
      <c r="U4" s="197"/>
    </row>
    <row r="5" spans="1:21" ht="15" customHeight="1">
      <c r="A5" s="598"/>
      <c r="B5" s="615"/>
      <c r="C5" s="593" t="s">
        <v>39</v>
      </c>
      <c r="D5" s="595" t="s">
        <v>40</v>
      </c>
      <c r="E5" s="595"/>
      <c r="F5" s="595"/>
      <c r="G5" s="596"/>
      <c r="H5" s="588" t="s">
        <v>39</v>
      </c>
      <c r="I5" s="584" t="s">
        <v>40</v>
      </c>
      <c r="J5" s="585"/>
      <c r="K5" s="585"/>
      <c r="L5" s="585"/>
      <c r="M5" s="606" t="s">
        <v>2</v>
      </c>
      <c r="N5" s="588" t="s">
        <v>39</v>
      </c>
      <c r="O5" s="584" t="s">
        <v>40</v>
      </c>
      <c r="P5" s="585"/>
      <c r="Q5" s="585"/>
      <c r="R5" s="585"/>
      <c r="S5" s="606" t="s">
        <v>2</v>
      </c>
      <c r="T5" s="198"/>
      <c r="U5" s="198"/>
    </row>
    <row r="6" spans="1:21" ht="85.5" customHeight="1" thickBot="1">
      <c r="A6" s="599"/>
      <c r="B6" s="616"/>
      <c r="C6" s="594"/>
      <c r="D6" s="231" t="s">
        <v>96</v>
      </c>
      <c r="E6" s="231" t="s">
        <v>95</v>
      </c>
      <c r="F6" s="231" t="s">
        <v>93</v>
      </c>
      <c r="G6" s="232" t="s">
        <v>52</v>
      </c>
      <c r="H6" s="589"/>
      <c r="I6" s="33" t="s">
        <v>94</v>
      </c>
      <c r="J6" s="33" t="s">
        <v>95</v>
      </c>
      <c r="K6" s="33" t="s">
        <v>93</v>
      </c>
      <c r="L6" s="208" t="s">
        <v>52</v>
      </c>
      <c r="M6" s="607"/>
      <c r="N6" s="589"/>
      <c r="O6" s="33" t="s">
        <v>94</v>
      </c>
      <c r="P6" s="33" t="s">
        <v>95</v>
      </c>
      <c r="Q6" s="33" t="s">
        <v>93</v>
      </c>
      <c r="R6" s="208" t="s">
        <v>52</v>
      </c>
      <c r="S6" s="607"/>
      <c r="T6" s="197"/>
      <c r="U6" s="197"/>
    </row>
    <row r="7" spans="1:21" ht="13.5" customHeight="1" thickBot="1">
      <c r="A7" s="233">
        <v>1</v>
      </c>
      <c r="B7" s="234">
        <v>2</v>
      </c>
      <c r="C7" s="235">
        <v>3</v>
      </c>
      <c r="D7" s="236">
        <v>4</v>
      </c>
      <c r="E7" s="236">
        <v>5</v>
      </c>
      <c r="F7" s="237">
        <v>6</v>
      </c>
      <c r="G7" s="238">
        <v>7</v>
      </c>
      <c r="H7" s="234">
        <v>8</v>
      </c>
      <c r="I7" s="236">
        <v>9</v>
      </c>
      <c r="J7" s="236">
        <v>10</v>
      </c>
      <c r="K7" s="237">
        <v>11</v>
      </c>
      <c r="L7" s="236">
        <v>12</v>
      </c>
      <c r="M7" s="238"/>
      <c r="N7" s="239">
        <v>13</v>
      </c>
      <c r="O7" s="236">
        <v>14</v>
      </c>
      <c r="P7" s="236">
        <v>15</v>
      </c>
      <c r="Q7" s="237">
        <v>16</v>
      </c>
      <c r="R7" s="237">
        <v>17</v>
      </c>
      <c r="S7" s="238"/>
      <c r="T7" s="199"/>
      <c r="U7" s="199"/>
    </row>
    <row r="8" spans="1:21" ht="90" customHeight="1" thickBot="1">
      <c r="A8" s="41" t="s">
        <v>47</v>
      </c>
      <c r="B8" s="448" t="s">
        <v>16</v>
      </c>
      <c r="C8" s="507">
        <f>C9</f>
        <v>485</v>
      </c>
      <c r="D8" s="508"/>
      <c r="E8" s="508"/>
      <c r="F8" s="508">
        <f>F9</f>
        <v>485</v>
      </c>
      <c r="G8" s="509"/>
      <c r="H8" s="507">
        <f>H9</f>
        <v>0</v>
      </c>
      <c r="I8" s="508"/>
      <c r="J8" s="508"/>
      <c r="K8" s="508">
        <f>K9</f>
        <v>0</v>
      </c>
      <c r="L8" s="510"/>
      <c r="M8" s="312">
        <f>H8/C8</f>
        <v>0</v>
      </c>
      <c r="N8" s="507">
        <f>N9</f>
        <v>0</v>
      </c>
      <c r="O8" s="508"/>
      <c r="P8" s="508"/>
      <c r="Q8" s="508">
        <f>Q9</f>
        <v>0</v>
      </c>
      <c r="R8" s="511"/>
      <c r="S8" s="253">
        <f>N8/C8</f>
        <v>0</v>
      </c>
      <c r="T8" s="203"/>
      <c r="U8" s="203"/>
    </row>
    <row r="9" spans="1:21" ht="37.5" customHeight="1">
      <c r="A9" s="15" t="s">
        <v>48</v>
      </c>
      <c r="B9" s="453" t="s">
        <v>56</v>
      </c>
      <c r="C9" s="454">
        <f>C10+C11+C12</f>
        <v>485</v>
      </c>
      <c r="D9" s="455"/>
      <c r="E9" s="456"/>
      <c r="F9" s="455">
        <f>F10+F11+F12</f>
        <v>485</v>
      </c>
      <c r="G9" s="119"/>
      <c r="H9" s="391">
        <f>H10+H11+H12</f>
        <v>0</v>
      </c>
      <c r="I9" s="119"/>
      <c r="J9" s="217"/>
      <c r="K9" s="119">
        <f>K10+K11+K12</f>
        <v>0</v>
      </c>
      <c r="L9" s="217"/>
      <c r="M9" s="267">
        <f>H9/C9</f>
        <v>0</v>
      </c>
      <c r="N9" s="391">
        <f>N10+N11+N12</f>
        <v>0</v>
      </c>
      <c r="O9" s="119"/>
      <c r="P9" s="217"/>
      <c r="Q9" s="119">
        <f>Q10+Q11+Q12</f>
        <v>0</v>
      </c>
      <c r="R9" s="217"/>
      <c r="S9" s="267">
        <f aca="true" t="shared" si="0" ref="S9:S22">N9/C9</f>
        <v>0</v>
      </c>
      <c r="T9" s="204"/>
      <c r="U9" s="204"/>
    </row>
    <row r="10" spans="1:21" ht="99" customHeight="1">
      <c r="A10" s="10" t="s">
        <v>47</v>
      </c>
      <c r="B10" s="457" t="s">
        <v>17</v>
      </c>
      <c r="C10" s="83">
        <f>D10+E10+F10</f>
        <v>250</v>
      </c>
      <c r="D10" s="84"/>
      <c r="E10" s="84"/>
      <c r="F10" s="84">
        <v>250</v>
      </c>
      <c r="G10" s="43"/>
      <c r="H10" s="63">
        <f>I10+J10+K10</f>
        <v>0</v>
      </c>
      <c r="I10" s="71"/>
      <c r="J10" s="71"/>
      <c r="K10" s="71">
        <v>0</v>
      </c>
      <c r="L10" s="110"/>
      <c r="M10" s="265">
        <f>H10/C10</f>
        <v>0</v>
      </c>
      <c r="N10" s="63">
        <f>O10+P10+Q10</f>
        <v>0</v>
      </c>
      <c r="O10" s="71"/>
      <c r="P10" s="71"/>
      <c r="Q10" s="71">
        <v>0</v>
      </c>
      <c r="R10" s="110"/>
      <c r="S10" s="265">
        <f t="shared" si="0"/>
        <v>0</v>
      </c>
      <c r="T10" s="194"/>
      <c r="U10" s="194"/>
    </row>
    <row r="11" spans="1:21" ht="60.75" customHeight="1">
      <c r="A11" s="10" t="s">
        <v>26</v>
      </c>
      <c r="B11" s="457" t="s">
        <v>161</v>
      </c>
      <c r="C11" s="83">
        <f>D11+E11+F11</f>
        <v>100</v>
      </c>
      <c r="D11" s="84"/>
      <c r="E11" s="84"/>
      <c r="F11" s="84">
        <v>100</v>
      </c>
      <c r="G11" s="43"/>
      <c r="H11" s="63">
        <f>I11+J11+K11</f>
        <v>0</v>
      </c>
      <c r="I11" s="71"/>
      <c r="J11" s="71"/>
      <c r="K11" s="71">
        <v>0</v>
      </c>
      <c r="L11" s="110"/>
      <c r="M11" s="265">
        <f>H11/C11</f>
        <v>0</v>
      </c>
      <c r="N11" s="63">
        <f>O11+P11+Q11</f>
        <v>0</v>
      </c>
      <c r="O11" s="71"/>
      <c r="P11" s="71"/>
      <c r="Q11" s="71">
        <v>0</v>
      </c>
      <c r="R11" s="110"/>
      <c r="S11" s="265">
        <f t="shared" si="0"/>
        <v>0</v>
      </c>
      <c r="T11" s="194"/>
      <c r="U11" s="194"/>
    </row>
    <row r="12" spans="1:21" ht="73.5" customHeight="1">
      <c r="A12" s="10" t="s">
        <v>45</v>
      </c>
      <c r="B12" s="457" t="s">
        <v>162</v>
      </c>
      <c r="C12" s="83">
        <f>D12+E12+F12</f>
        <v>135</v>
      </c>
      <c r="D12" s="84"/>
      <c r="E12" s="84"/>
      <c r="F12" s="84">
        <v>135</v>
      </c>
      <c r="G12" s="43"/>
      <c r="H12" s="63">
        <f>I12+J12+K12</f>
        <v>0</v>
      </c>
      <c r="I12" s="71"/>
      <c r="J12" s="71"/>
      <c r="K12" s="71">
        <v>0</v>
      </c>
      <c r="L12" s="110"/>
      <c r="M12" s="266">
        <f>H12/C12</f>
        <v>0</v>
      </c>
      <c r="N12" s="63">
        <f>O12+P12+Q12</f>
        <v>0</v>
      </c>
      <c r="O12" s="71"/>
      <c r="P12" s="71"/>
      <c r="Q12" s="71">
        <v>0</v>
      </c>
      <c r="R12" s="110"/>
      <c r="S12" s="265">
        <f t="shared" si="0"/>
        <v>0</v>
      </c>
      <c r="T12" s="194"/>
      <c r="U12" s="194"/>
    </row>
    <row r="13" spans="1:21" ht="75" customHeight="1" thickBot="1">
      <c r="A13" s="339" t="s">
        <v>26</v>
      </c>
      <c r="B13" s="499" t="s">
        <v>7</v>
      </c>
      <c r="C13" s="340">
        <f>C14</f>
        <v>120</v>
      </c>
      <c r="D13" s="184"/>
      <c r="E13" s="184"/>
      <c r="F13" s="340">
        <f>F14</f>
        <v>120</v>
      </c>
      <c r="G13" s="341"/>
      <c r="H13" s="340">
        <f>H14</f>
        <v>0</v>
      </c>
      <c r="I13" s="184"/>
      <c r="J13" s="74"/>
      <c r="K13" s="340">
        <f>K14</f>
        <v>0</v>
      </c>
      <c r="L13" s="258"/>
      <c r="M13" s="253">
        <f aca="true" t="shared" si="1" ref="M13:M23">H13/C13</f>
        <v>0</v>
      </c>
      <c r="N13" s="340">
        <f>N14</f>
        <v>0</v>
      </c>
      <c r="O13" s="184"/>
      <c r="P13" s="184"/>
      <c r="Q13" s="340">
        <f>Q14</f>
        <v>0</v>
      </c>
      <c r="R13" s="229"/>
      <c r="S13" s="253">
        <f t="shared" si="0"/>
        <v>0</v>
      </c>
      <c r="T13" s="194"/>
      <c r="U13" s="194"/>
    </row>
    <row r="14" spans="1:21" ht="39.75" customHeight="1">
      <c r="A14" s="15" t="s">
        <v>47</v>
      </c>
      <c r="B14" s="326" t="s">
        <v>254</v>
      </c>
      <c r="C14" s="181">
        <f>F14</f>
        <v>120</v>
      </c>
      <c r="D14" s="182"/>
      <c r="E14" s="182"/>
      <c r="F14" s="182">
        <v>120</v>
      </c>
      <c r="G14" s="114"/>
      <c r="H14" s="100">
        <f>K14</f>
        <v>0</v>
      </c>
      <c r="I14" s="40"/>
      <c r="J14" s="520"/>
      <c r="K14" s="40">
        <v>0</v>
      </c>
      <c r="L14" s="247"/>
      <c r="M14" s="264">
        <f t="shared" si="1"/>
        <v>0</v>
      </c>
      <c r="N14" s="100">
        <f>Q14</f>
        <v>0</v>
      </c>
      <c r="O14" s="40"/>
      <c r="P14" s="40"/>
      <c r="Q14" s="40">
        <v>0</v>
      </c>
      <c r="R14" s="222"/>
      <c r="S14" s="264">
        <f t="shared" si="0"/>
        <v>0</v>
      </c>
      <c r="T14" s="194"/>
      <c r="U14" s="194"/>
    </row>
    <row r="15" spans="1:21" ht="73.5" customHeight="1" thickBot="1">
      <c r="A15" s="41" t="s">
        <v>45</v>
      </c>
      <c r="B15" s="566" t="s">
        <v>249</v>
      </c>
      <c r="C15" s="183">
        <f>C16+C17</f>
        <v>575.484</v>
      </c>
      <c r="D15" s="184"/>
      <c r="E15" s="185"/>
      <c r="F15" s="186">
        <f>F16+F17</f>
        <v>575.484</v>
      </c>
      <c r="G15" s="153"/>
      <c r="H15" s="183">
        <f>H16+H17</f>
        <v>0</v>
      </c>
      <c r="I15" s="184"/>
      <c r="J15" s="78"/>
      <c r="K15" s="186">
        <f>K16+K17</f>
        <v>0</v>
      </c>
      <c r="L15" s="258"/>
      <c r="M15" s="253">
        <f t="shared" si="1"/>
        <v>0</v>
      </c>
      <c r="N15" s="183">
        <f>N16+N17</f>
        <v>0</v>
      </c>
      <c r="O15" s="184"/>
      <c r="P15" s="185"/>
      <c r="Q15" s="186">
        <f>Q16+Q17</f>
        <v>0</v>
      </c>
      <c r="R15" s="229"/>
      <c r="S15" s="253">
        <f t="shared" si="0"/>
        <v>0</v>
      </c>
      <c r="T15" s="194"/>
      <c r="U15" s="194"/>
    </row>
    <row r="16" spans="1:21" ht="27" customHeight="1">
      <c r="A16" s="11" t="s">
        <v>47</v>
      </c>
      <c r="B16" s="118" t="s">
        <v>250</v>
      </c>
      <c r="C16" s="271">
        <f>F16</f>
        <v>201.194</v>
      </c>
      <c r="D16" s="82"/>
      <c r="E16" s="82"/>
      <c r="F16" s="82">
        <v>201.194</v>
      </c>
      <c r="G16" s="79"/>
      <c r="H16" s="81">
        <f>K16</f>
        <v>0</v>
      </c>
      <c r="I16" s="71"/>
      <c r="J16" s="520"/>
      <c r="K16" s="78">
        <v>0</v>
      </c>
      <c r="L16" s="110"/>
      <c r="M16" s="266">
        <f t="shared" si="1"/>
        <v>0</v>
      </c>
      <c r="N16" s="63">
        <f>Q16</f>
        <v>0</v>
      </c>
      <c r="O16" s="71"/>
      <c r="P16" s="71"/>
      <c r="Q16" s="78">
        <v>0</v>
      </c>
      <c r="R16" s="223"/>
      <c r="S16" s="266">
        <f t="shared" si="0"/>
        <v>0</v>
      </c>
      <c r="T16" s="194"/>
      <c r="U16" s="194"/>
    </row>
    <row r="17" spans="1:21" ht="28.5" customHeight="1" thickBot="1">
      <c r="A17" s="12" t="s">
        <v>26</v>
      </c>
      <c r="B17" s="521" t="s">
        <v>251</v>
      </c>
      <c r="C17" s="360">
        <f>F17</f>
        <v>374.29</v>
      </c>
      <c r="D17" s="283"/>
      <c r="E17" s="283"/>
      <c r="F17" s="283">
        <v>374.29</v>
      </c>
      <c r="G17" s="122"/>
      <c r="H17" s="522">
        <f>K17</f>
        <v>0</v>
      </c>
      <c r="I17" s="523"/>
      <c r="J17" s="121"/>
      <c r="K17" s="121">
        <v>0</v>
      </c>
      <c r="L17" s="524"/>
      <c r="M17" s="525">
        <f t="shared" si="1"/>
        <v>0</v>
      </c>
      <c r="N17" s="526">
        <f>Q17</f>
        <v>0</v>
      </c>
      <c r="O17" s="523"/>
      <c r="P17" s="523"/>
      <c r="Q17" s="121">
        <v>0</v>
      </c>
      <c r="R17" s="220"/>
      <c r="S17" s="525">
        <f t="shared" si="0"/>
        <v>0</v>
      </c>
      <c r="T17" s="194"/>
      <c r="U17" s="194"/>
    </row>
    <row r="18" spans="1:21" ht="81.75" customHeight="1" thickBot="1">
      <c r="A18" s="26" t="s">
        <v>36</v>
      </c>
      <c r="B18" s="494" t="s">
        <v>150</v>
      </c>
      <c r="C18" s="158">
        <f>C19+C20</f>
        <v>60</v>
      </c>
      <c r="D18" s="73"/>
      <c r="E18" s="157"/>
      <c r="F18" s="155">
        <f>F19+F20</f>
        <v>60</v>
      </c>
      <c r="G18" s="147"/>
      <c r="H18" s="158">
        <f>H19+H20</f>
        <v>0</v>
      </c>
      <c r="I18" s="73"/>
      <c r="J18" s="116"/>
      <c r="K18" s="155">
        <f>K19+K20</f>
        <v>0</v>
      </c>
      <c r="L18" s="72"/>
      <c r="M18" s="250">
        <f t="shared" si="1"/>
        <v>0</v>
      </c>
      <c r="N18" s="158">
        <f>N19+N20</f>
        <v>0</v>
      </c>
      <c r="O18" s="73"/>
      <c r="P18" s="157"/>
      <c r="Q18" s="155">
        <f>Q19+Q20</f>
        <v>0</v>
      </c>
      <c r="R18" s="221"/>
      <c r="S18" s="250">
        <f t="shared" si="0"/>
        <v>0</v>
      </c>
      <c r="T18" s="194"/>
      <c r="U18" s="194"/>
    </row>
    <row r="19" spans="1:21" ht="66" customHeight="1">
      <c r="A19" s="15" t="s">
        <v>47</v>
      </c>
      <c r="B19" s="331" t="s">
        <v>269</v>
      </c>
      <c r="C19" s="181">
        <f>F19</f>
        <v>50</v>
      </c>
      <c r="D19" s="182"/>
      <c r="E19" s="274"/>
      <c r="F19" s="182">
        <v>50</v>
      </c>
      <c r="G19" s="272"/>
      <c r="H19" s="181">
        <f>K19</f>
        <v>0</v>
      </c>
      <c r="I19" s="182"/>
      <c r="J19" s="520"/>
      <c r="K19" s="182">
        <v>0</v>
      </c>
      <c r="L19" s="247"/>
      <c r="M19" s="264">
        <f t="shared" si="1"/>
        <v>0</v>
      </c>
      <c r="N19" s="181">
        <f>Q19</f>
        <v>0</v>
      </c>
      <c r="O19" s="182"/>
      <c r="P19" s="182"/>
      <c r="Q19" s="182">
        <v>0</v>
      </c>
      <c r="R19" s="222"/>
      <c r="S19" s="264">
        <f t="shared" si="0"/>
        <v>0</v>
      </c>
      <c r="T19" s="194"/>
      <c r="U19" s="194"/>
    </row>
    <row r="20" spans="1:21" ht="39.75" customHeight="1" thickBot="1">
      <c r="A20" s="280" t="s">
        <v>26</v>
      </c>
      <c r="B20" s="332" t="s">
        <v>301</v>
      </c>
      <c r="C20" s="176">
        <f>F20</f>
        <v>10</v>
      </c>
      <c r="D20" s="275"/>
      <c r="E20" s="281"/>
      <c r="F20" s="275">
        <v>10</v>
      </c>
      <c r="G20" s="187"/>
      <c r="H20" s="176">
        <f>K20</f>
        <v>0</v>
      </c>
      <c r="I20" s="275"/>
      <c r="J20" s="82"/>
      <c r="K20" s="275">
        <v>0</v>
      </c>
      <c r="L20" s="258"/>
      <c r="M20" s="269">
        <f t="shared" si="1"/>
        <v>0</v>
      </c>
      <c r="N20" s="176">
        <f>Q20</f>
        <v>0</v>
      </c>
      <c r="O20" s="275"/>
      <c r="P20" s="275"/>
      <c r="Q20" s="275">
        <v>0</v>
      </c>
      <c r="R20" s="229"/>
      <c r="S20" s="269">
        <f t="shared" si="0"/>
        <v>0</v>
      </c>
      <c r="T20" s="194"/>
      <c r="U20" s="194"/>
    </row>
    <row r="21" spans="1:21" ht="80.25" customHeight="1" thickBot="1">
      <c r="A21" s="25" t="s">
        <v>37</v>
      </c>
      <c r="B21" s="503" t="s">
        <v>169</v>
      </c>
      <c r="C21" s="289">
        <f>C22</f>
        <v>50</v>
      </c>
      <c r="D21" s="157"/>
      <c r="E21" s="157"/>
      <c r="F21" s="168">
        <f>F22</f>
        <v>50</v>
      </c>
      <c r="G21" s="76"/>
      <c r="H21" s="289">
        <f>H22</f>
        <v>0</v>
      </c>
      <c r="I21" s="157"/>
      <c r="J21" s="182"/>
      <c r="K21" s="168">
        <f>K22</f>
        <v>0</v>
      </c>
      <c r="L21" s="116"/>
      <c r="M21" s="250">
        <f t="shared" si="1"/>
        <v>0</v>
      </c>
      <c r="N21" s="289">
        <f>N22</f>
        <v>0</v>
      </c>
      <c r="O21" s="157"/>
      <c r="P21" s="157"/>
      <c r="Q21" s="168">
        <f>Q22</f>
        <v>0</v>
      </c>
      <c r="R21" s="308"/>
      <c r="S21" s="250">
        <f t="shared" si="0"/>
        <v>0</v>
      </c>
      <c r="T21" s="194"/>
      <c r="U21" s="194"/>
    </row>
    <row r="22" spans="1:21" ht="63" customHeight="1" thickBot="1">
      <c r="A22" s="527" t="s">
        <v>47</v>
      </c>
      <c r="B22" s="321" t="s">
        <v>151</v>
      </c>
      <c r="C22" s="360">
        <f>F22</f>
        <v>50</v>
      </c>
      <c r="D22" s="287"/>
      <c r="E22" s="287"/>
      <c r="F22" s="283">
        <v>50</v>
      </c>
      <c r="G22" s="288"/>
      <c r="H22" s="360">
        <f>K22</f>
        <v>0</v>
      </c>
      <c r="I22" s="283"/>
      <c r="J22" s="528"/>
      <c r="K22" s="283">
        <v>0</v>
      </c>
      <c r="L22" s="159"/>
      <c r="M22" s="284">
        <f t="shared" si="1"/>
        <v>0</v>
      </c>
      <c r="N22" s="360">
        <f>Q22</f>
        <v>0</v>
      </c>
      <c r="O22" s="283"/>
      <c r="P22" s="283"/>
      <c r="Q22" s="283">
        <v>0</v>
      </c>
      <c r="R22" s="359"/>
      <c r="S22" s="284">
        <f t="shared" si="0"/>
        <v>0</v>
      </c>
      <c r="T22" s="194"/>
      <c r="U22" s="194"/>
    </row>
    <row r="23" spans="1:21" ht="90" customHeight="1" thickBot="1">
      <c r="A23" s="25" t="s">
        <v>46</v>
      </c>
      <c r="B23" s="529" t="s">
        <v>297</v>
      </c>
      <c r="C23" s="289">
        <f>C24+C25</f>
        <v>40</v>
      </c>
      <c r="D23" s="157"/>
      <c r="E23" s="157"/>
      <c r="F23" s="168">
        <f>F24+F25</f>
        <v>40</v>
      </c>
      <c r="G23" s="76"/>
      <c r="H23" s="289">
        <f>H24+H25</f>
        <v>0</v>
      </c>
      <c r="I23" s="157"/>
      <c r="J23" s="160"/>
      <c r="K23" s="168">
        <f>K24+K25</f>
        <v>0</v>
      </c>
      <c r="L23" s="116"/>
      <c r="M23" s="250">
        <f t="shared" si="1"/>
        <v>0</v>
      </c>
      <c r="N23" s="289">
        <f>N24+N25</f>
        <v>0</v>
      </c>
      <c r="O23" s="157"/>
      <c r="P23" s="157"/>
      <c r="Q23" s="168">
        <f>Q24+Q25</f>
        <v>0</v>
      </c>
      <c r="R23" s="308"/>
      <c r="S23" s="250">
        <f>N23/C23</f>
        <v>0</v>
      </c>
      <c r="T23" s="194"/>
      <c r="U23" s="194"/>
    </row>
    <row r="24" spans="1:21" ht="40.5" customHeight="1">
      <c r="A24" s="273" t="s">
        <v>47</v>
      </c>
      <c r="B24" s="331" t="s">
        <v>186</v>
      </c>
      <c r="C24" s="361">
        <f>F24</f>
        <v>20</v>
      </c>
      <c r="D24" s="274"/>
      <c r="E24" s="274"/>
      <c r="F24" s="263">
        <v>20</v>
      </c>
      <c r="G24" s="272"/>
      <c r="H24" s="181">
        <f>K24</f>
        <v>0</v>
      </c>
      <c r="I24" s="182"/>
      <c r="J24" s="520"/>
      <c r="K24" s="182">
        <v>0</v>
      </c>
      <c r="L24" s="247"/>
      <c r="M24" s="264">
        <f>H24/C24</f>
        <v>0</v>
      </c>
      <c r="N24" s="181">
        <f>Q24</f>
        <v>0</v>
      </c>
      <c r="O24" s="182"/>
      <c r="P24" s="182"/>
      <c r="Q24" s="182">
        <v>0</v>
      </c>
      <c r="R24" s="277"/>
      <c r="S24" s="264">
        <f>N24/C24</f>
        <v>0</v>
      </c>
      <c r="T24" s="194"/>
      <c r="U24" s="194"/>
    </row>
    <row r="25" spans="1:21" ht="64.5" customHeight="1" thickBot="1">
      <c r="A25" s="278" t="s">
        <v>26</v>
      </c>
      <c r="B25" s="321" t="s">
        <v>157</v>
      </c>
      <c r="C25" s="282">
        <f>F25</f>
        <v>20</v>
      </c>
      <c r="D25" s="287"/>
      <c r="E25" s="287"/>
      <c r="F25" s="283">
        <v>20</v>
      </c>
      <c r="G25" s="288"/>
      <c r="H25" s="360">
        <f>K25</f>
        <v>0</v>
      </c>
      <c r="I25" s="283"/>
      <c r="J25" s="283"/>
      <c r="K25" s="283">
        <v>0</v>
      </c>
      <c r="L25" s="159"/>
      <c r="M25" s="284">
        <f>H25/C25</f>
        <v>0</v>
      </c>
      <c r="N25" s="360">
        <f>Q25</f>
        <v>0</v>
      </c>
      <c r="O25" s="283"/>
      <c r="P25" s="283"/>
      <c r="Q25" s="283">
        <v>0</v>
      </c>
      <c r="R25" s="359"/>
      <c r="S25" s="284">
        <f>N25/C25</f>
        <v>0</v>
      </c>
      <c r="T25" s="194"/>
      <c r="U25" s="194"/>
    </row>
    <row r="26" spans="1:21" ht="92.25" customHeight="1" thickBot="1">
      <c r="A26" s="26" t="s">
        <v>110</v>
      </c>
      <c r="B26" s="501" t="s">
        <v>141</v>
      </c>
      <c r="C26" s="158">
        <f>C27</f>
        <v>50</v>
      </c>
      <c r="D26" s="73"/>
      <c r="E26" s="157"/>
      <c r="F26" s="155">
        <f>F27</f>
        <v>50</v>
      </c>
      <c r="G26" s="76"/>
      <c r="H26" s="158">
        <f>H27</f>
        <v>0</v>
      </c>
      <c r="I26" s="73"/>
      <c r="J26" s="116"/>
      <c r="K26" s="155">
        <f>K27</f>
        <v>0</v>
      </c>
      <c r="L26" s="117"/>
      <c r="M26" s="250">
        <f>H26/C26</f>
        <v>0</v>
      </c>
      <c r="N26" s="158">
        <f>N27</f>
        <v>0</v>
      </c>
      <c r="O26" s="73"/>
      <c r="P26" s="157"/>
      <c r="Q26" s="155">
        <f>Q27</f>
        <v>0</v>
      </c>
      <c r="R26" s="221"/>
      <c r="S26" s="250">
        <f>N26/C26</f>
        <v>0</v>
      </c>
      <c r="T26" s="194"/>
      <c r="U26" s="194"/>
    </row>
    <row r="27" spans="1:21" ht="37.5" customHeight="1" thickBot="1">
      <c r="A27" s="10" t="s">
        <v>47</v>
      </c>
      <c r="B27" s="327" t="s">
        <v>15</v>
      </c>
      <c r="C27" s="181">
        <f>F27</f>
        <v>50</v>
      </c>
      <c r="D27" s="182"/>
      <c r="E27" s="182"/>
      <c r="F27" s="182">
        <v>50</v>
      </c>
      <c r="G27" s="114"/>
      <c r="H27" s="100">
        <f>K27</f>
        <v>0</v>
      </c>
      <c r="I27" s="40"/>
      <c r="J27" s="157"/>
      <c r="K27" s="40">
        <v>0</v>
      </c>
      <c r="L27" s="247"/>
      <c r="M27" s="264">
        <f>H27/C27</f>
        <v>0</v>
      </c>
      <c r="N27" s="100">
        <f>Q27</f>
        <v>0</v>
      </c>
      <c r="O27" s="40"/>
      <c r="P27" s="40"/>
      <c r="Q27" s="40">
        <v>0</v>
      </c>
      <c r="R27" s="222"/>
      <c r="S27" s="264">
        <f>N27/C27</f>
        <v>0</v>
      </c>
      <c r="T27" s="194"/>
      <c r="U27" s="194"/>
    </row>
    <row r="28" spans="1:21" ht="90" customHeight="1" thickBot="1">
      <c r="A28" s="25" t="s">
        <v>70</v>
      </c>
      <c r="B28" s="494" t="s">
        <v>113</v>
      </c>
      <c r="C28" s="179">
        <f>C29+C31+C35</f>
        <v>1800</v>
      </c>
      <c r="D28" s="179"/>
      <c r="E28" s="179"/>
      <c r="F28" s="179">
        <f>F29+F31+F35</f>
        <v>1800</v>
      </c>
      <c r="G28" s="147"/>
      <c r="H28" s="179">
        <f>H29+H31+H35</f>
        <v>24.922</v>
      </c>
      <c r="I28" s="179"/>
      <c r="J28" s="74"/>
      <c r="K28" s="179">
        <f>K29+K31+K35</f>
        <v>24.922</v>
      </c>
      <c r="L28" s="117"/>
      <c r="M28" s="250">
        <f aca="true" t="shared" si="2" ref="M28:M44">H28/C28</f>
        <v>0.013845555555555555</v>
      </c>
      <c r="N28" s="179">
        <f>N29+N31+N35</f>
        <v>24.922</v>
      </c>
      <c r="O28" s="179"/>
      <c r="P28" s="179"/>
      <c r="Q28" s="179">
        <f>Q29+Q31+Q35</f>
        <v>24.922</v>
      </c>
      <c r="R28" s="221"/>
      <c r="S28" s="250">
        <f aca="true" t="shared" si="3" ref="S28:S44">N28/C28</f>
        <v>0.013845555555555555</v>
      </c>
      <c r="T28" s="194"/>
      <c r="U28" s="194"/>
    </row>
    <row r="29" spans="1:21" ht="21.75" customHeight="1">
      <c r="A29" s="57" t="s">
        <v>154</v>
      </c>
      <c r="B29" s="482" t="s">
        <v>76</v>
      </c>
      <c r="C29" s="491">
        <f>C30</f>
        <v>100</v>
      </c>
      <c r="D29" s="495"/>
      <c r="E29" s="496"/>
      <c r="F29" s="416">
        <f>F30</f>
        <v>100</v>
      </c>
      <c r="G29" s="146"/>
      <c r="H29" s="58">
        <f>H30</f>
        <v>24.922</v>
      </c>
      <c r="I29" s="132"/>
      <c r="J29" s="520"/>
      <c r="K29" s="188">
        <f>K30</f>
        <v>24.922</v>
      </c>
      <c r="L29" s="148"/>
      <c r="M29" s="256">
        <f t="shared" si="2"/>
        <v>0.24922</v>
      </c>
      <c r="N29" s="58">
        <f>N30</f>
        <v>24.922</v>
      </c>
      <c r="O29" s="132"/>
      <c r="P29" s="148"/>
      <c r="Q29" s="188">
        <f>Q30</f>
        <v>24.922</v>
      </c>
      <c r="R29" s="219"/>
      <c r="S29" s="256">
        <f t="shared" si="3"/>
        <v>0.24922</v>
      </c>
      <c r="T29" s="194"/>
      <c r="U29" s="194"/>
    </row>
    <row r="30" spans="1:21" ht="73.5" customHeight="1">
      <c r="A30" s="42" t="s">
        <v>47</v>
      </c>
      <c r="B30" s="118" t="s">
        <v>115</v>
      </c>
      <c r="C30" s="83">
        <f>F30</f>
        <v>100</v>
      </c>
      <c r="D30" s="84"/>
      <c r="E30" s="413"/>
      <c r="F30" s="84">
        <v>100</v>
      </c>
      <c r="G30" s="43"/>
      <c r="H30" s="63">
        <f>K30</f>
        <v>24.922</v>
      </c>
      <c r="I30" s="71"/>
      <c r="J30" s="530"/>
      <c r="K30" s="71">
        <v>24.922</v>
      </c>
      <c r="L30" s="110"/>
      <c r="M30" s="265">
        <f t="shared" si="2"/>
        <v>0.24922</v>
      </c>
      <c r="N30" s="63">
        <f>Q30</f>
        <v>24.922</v>
      </c>
      <c r="O30" s="71"/>
      <c r="P30" s="110"/>
      <c r="Q30" s="71">
        <v>24.922</v>
      </c>
      <c r="R30" s="219"/>
      <c r="S30" s="265">
        <f t="shared" si="3"/>
        <v>0.24922</v>
      </c>
      <c r="T30" s="194"/>
      <c r="U30" s="194"/>
    </row>
    <row r="31" spans="1:21" ht="42.75" customHeight="1">
      <c r="A31" s="57" t="s">
        <v>155</v>
      </c>
      <c r="B31" s="479" t="s">
        <v>22</v>
      </c>
      <c r="C31" s="491">
        <f>SUM(C32:C34)</f>
        <v>300</v>
      </c>
      <c r="D31" s="84"/>
      <c r="E31" s="413"/>
      <c r="F31" s="492">
        <f>SUM(F32:F34)</f>
        <v>300</v>
      </c>
      <c r="G31" s="43"/>
      <c r="H31" s="58">
        <f>SUM(H32:H34)</f>
        <v>0</v>
      </c>
      <c r="I31" s="71"/>
      <c r="J31" s="110"/>
      <c r="K31" s="125">
        <f>SUM(K32:K34)</f>
        <v>0</v>
      </c>
      <c r="L31" s="110"/>
      <c r="M31" s="256">
        <f t="shared" si="2"/>
        <v>0</v>
      </c>
      <c r="N31" s="58">
        <f>SUM(N32:N34)</f>
        <v>0</v>
      </c>
      <c r="O31" s="71"/>
      <c r="P31" s="110"/>
      <c r="Q31" s="125">
        <f>SUM(Q32:Q34)</f>
        <v>0</v>
      </c>
      <c r="R31" s="219"/>
      <c r="S31" s="256">
        <f t="shared" si="3"/>
        <v>0</v>
      </c>
      <c r="T31" s="194"/>
      <c r="U31" s="194"/>
    </row>
    <row r="32" spans="1:21" ht="73.5" customHeight="1">
      <c r="A32" s="42" t="s">
        <v>47</v>
      </c>
      <c r="B32" s="118" t="s">
        <v>194</v>
      </c>
      <c r="C32" s="83">
        <f>F32</f>
        <v>100</v>
      </c>
      <c r="D32" s="84"/>
      <c r="E32" s="413"/>
      <c r="F32" s="84">
        <v>100</v>
      </c>
      <c r="G32" s="43"/>
      <c r="H32" s="63">
        <f>K32</f>
        <v>0</v>
      </c>
      <c r="I32" s="71"/>
      <c r="J32" s="110"/>
      <c r="K32" s="71">
        <v>0</v>
      </c>
      <c r="L32" s="110"/>
      <c r="M32" s="265">
        <f t="shared" si="2"/>
        <v>0</v>
      </c>
      <c r="N32" s="63">
        <f>Q32</f>
        <v>0</v>
      </c>
      <c r="O32" s="71"/>
      <c r="P32" s="110"/>
      <c r="Q32" s="71">
        <v>0</v>
      </c>
      <c r="R32" s="219"/>
      <c r="S32" s="265">
        <f t="shared" si="3"/>
        <v>0</v>
      </c>
      <c r="T32" s="194"/>
      <c r="U32" s="194"/>
    </row>
    <row r="33" spans="1:21" ht="37.5" customHeight="1">
      <c r="A33" s="42" t="s">
        <v>26</v>
      </c>
      <c r="B33" s="118" t="s">
        <v>195</v>
      </c>
      <c r="C33" s="83">
        <f>F33</f>
        <v>105</v>
      </c>
      <c r="D33" s="84"/>
      <c r="E33" s="413"/>
      <c r="F33" s="84">
        <v>105</v>
      </c>
      <c r="G33" s="43"/>
      <c r="H33" s="63">
        <f>K33</f>
        <v>0</v>
      </c>
      <c r="I33" s="71"/>
      <c r="J33" s="110"/>
      <c r="K33" s="71">
        <v>0</v>
      </c>
      <c r="L33" s="110"/>
      <c r="M33" s="265">
        <f t="shared" si="2"/>
        <v>0</v>
      </c>
      <c r="N33" s="63">
        <f>Q33</f>
        <v>0</v>
      </c>
      <c r="O33" s="71"/>
      <c r="P33" s="110"/>
      <c r="Q33" s="71">
        <v>0</v>
      </c>
      <c r="R33" s="219"/>
      <c r="S33" s="265">
        <f t="shared" si="3"/>
        <v>0</v>
      </c>
      <c r="T33" s="194"/>
      <c r="U33" s="194"/>
    </row>
    <row r="34" spans="1:21" ht="38.25" customHeight="1">
      <c r="A34" s="42" t="s">
        <v>45</v>
      </c>
      <c r="B34" s="118" t="s">
        <v>196</v>
      </c>
      <c r="C34" s="83">
        <f>F34</f>
        <v>95</v>
      </c>
      <c r="D34" s="84"/>
      <c r="E34" s="413"/>
      <c r="F34" s="84">
        <v>95</v>
      </c>
      <c r="G34" s="43"/>
      <c r="H34" s="63">
        <f>K34</f>
        <v>0</v>
      </c>
      <c r="I34" s="71"/>
      <c r="J34" s="110"/>
      <c r="K34" s="71">
        <v>0</v>
      </c>
      <c r="L34" s="110"/>
      <c r="M34" s="265">
        <f t="shared" si="2"/>
        <v>0</v>
      </c>
      <c r="N34" s="63">
        <f>Q34</f>
        <v>0</v>
      </c>
      <c r="O34" s="71"/>
      <c r="P34" s="110"/>
      <c r="Q34" s="71">
        <v>0</v>
      </c>
      <c r="R34" s="219"/>
      <c r="S34" s="265">
        <f t="shared" si="3"/>
        <v>0</v>
      </c>
      <c r="T34" s="194"/>
      <c r="U34" s="194"/>
    </row>
    <row r="35" spans="1:21" ht="20.25" customHeight="1">
      <c r="A35" s="270" t="s">
        <v>302</v>
      </c>
      <c r="B35" s="482" t="s">
        <v>158</v>
      </c>
      <c r="C35" s="491">
        <f>C36+C37+C38+C39+C40+C41+C42</f>
        <v>1400</v>
      </c>
      <c r="D35" s="495"/>
      <c r="E35" s="496"/>
      <c r="F35" s="492">
        <f>F36+F37+F38+F39+F40+F41+F42</f>
        <v>1400</v>
      </c>
      <c r="G35" s="43"/>
      <c r="H35" s="58">
        <f>H36+H37+H38+H39+H40+H41+H42</f>
        <v>0</v>
      </c>
      <c r="I35" s="132"/>
      <c r="J35" s="110"/>
      <c r="K35" s="125">
        <f>K36+K37+K38+K39+K40+K41+K42</f>
        <v>0</v>
      </c>
      <c r="L35" s="110"/>
      <c r="M35" s="255">
        <f t="shared" si="2"/>
        <v>0</v>
      </c>
      <c r="N35" s="58">
        <f>N36+N37+N38+N39+N40+N41+N42</f>
        <v>0</v>
      </c>
      <c r="O35" s="132"/>
      <c r="P35" s="148"/>
      <c r="Q35" s="125">
        <f>Q36+Q37+Q38+Q39+Q40+Q41+Q42</f>
        <v>0</v>
      </c>
      <c r="R35" s="219"/>
      <c r="S35" s="255">
        <f t="shared" si="3"/>
        <v>0</v>
      </c>
      <c r="T35" s="194"/>
      <c r="U35" s="194"/>
    </row>
    <row r="36" spans="1:21" ht="33" customHeight="1">
      <c r="A36" s="42" t="s">
        <v>47</v>
      </c>
      <c r="B36" s="118" t="s">
        <v>303</v>
      </c>
      <c r="C36" s="83">
        <f aca="true" t="shared" si="4" ref="C36:C42">F36</f>
        <v>200</v>
      </c>
      <c r="D36" s="84"/>
      <c r="E36" s="413"/>
      <c r="F36" s="84">
        <v>200</v>
      </c>
      <c r="G36" s="43"/>
      <c r="H36" s="63">
        <f aca="true" t="shared" si="5" ref="H36:H42">K36</f>
        <v>0</v>
      </c>
      <c r="I36" s="71"/>
      <c r="J36" s="148"/>
      <c r="K36" s="71">
        <v>0</v>
      </c>
      <c r="L36" s="110"/>
      <c r="M36" s="266">
        <f t="shared" si="2"/>
        <v>0</v>
      </c>
      <c r="N36" s="63">
        <f aca="true" t="shared" si="6" ref="N36:N42">Q36</f>
        <v>0</v>
      </c>
      <c r="O36" s="71"/>
      <c r="P36" s="110"/>
      <c r="Q36" s="71">
        <v>0</v>
      </c>
      <c r="R36" s="219"/>
      <c r="S36" s="266">
        <f t="shared" si="3"/>
        <v>0</v>
      </c>
      <c r="T36" s="194"/>
      <c r="U36" s="194"/>
    </row>
    <row r="37" spans="1:21" ht="26.25" customHeight="1">
      <c r="A37" s="10" t="s">
        <v>26</v>
      </c>
      <c r="B37" s="118" t="s">
        <v>198</v>
      </c>
      <c r="C37" s="83">
        <f t="shared" si="4"/>
        <v>200</v>
      </c>
      <c r="D37" s="84"/>
      <c r="E37" s="413"/>
      <c r="F37" s="84">
        <v>200</v>
      </c>
      <c r="G37" s="43"/>
      <c r="H37" s="63">
        <f t="shared" si="5"/>
        <v>0</v>
      </c>
      <c r="I37" s="71"/>
      <c r="J37" s="110"/>
      <c r="K37" s="71">
        <v>0</v>
      </c>
      <c r="L37" s="110"/>
      <c r="M37" s="266">
        <f t="shared" si="2"/>
        <v>0</v>
      </c>
      <c r="N37" s="63">
        <f t="shared" si="6"/>
        <v>0</v>
      </c>
      <c r="O37" s="71"/>
      <c r="P37" s="110"/>
      <c r="Q37" s="71">
        <v>0</v>
      </c>
      <c r="R37" s="219"/>
      <c r="S37" s="266">
        <f t="shared" si="3"/>
        <v>0</v>
      </c>
      <c r="T37" s="194"/>
      <c r="U37" s="194"/>
    </row>
    <row r="38" spans="1:21" ht="39" customHeight="1">
      <c r="A38" s="42" t="s">
        <v>45</v>
      </c>
      <c r="B38" s="118" t="s">
        <v>199</v>
      </c>
      <c r="C38" s="83">
        <f t="shared" si="4"/>
        <v>200</v>
      </c>
      <c r="D38" s="84"/>
      <c r="E38" s="413"/>
      <c r="F38" s="84">
        <v>200</v>
      </c>
      <c r="G38" s="43"/>
      <c r="H38" s="63">
        <f t="shared" si="5"/>
        <v>0</v>
      </c>
      <c r="I38" s="71"/>
      <c r="J38" s="110"/>
      <c r="K38" s="71">
        <v>0</v>
      </c>
      <c r="L38" s="110"/>
      <c r="M38" s="266">
        <f t="shared" si="2"/>
        <v>0</v>
      </c>
      <c r="N38" s="63">
        <f t="shared" si="6"/>
        <v>0</v>
      </c>
      <c r="O38" s="71"/>
      <c r="P38" s="110"/>
      <c r="Q38" s="71">
        <v>0</v>
      </c>
      <c r="R38" s="219"/>
      <c r="S38" s="266">
        <f t="shared" si="3"/>
        <v>0</v>
      </c>
      <c r="T38" s="194"/>
      <c r="U38" s="194"/>
    </row>
    <row r="39" spans="1:21" ht="37.5" customHeight="1">
      <c r="A39" s="42" t="s">
        <v>36</v>
      </c>
      <c r="B39" s="118" t="s">
        <v>200</v>
      </c>
      <c r="C39" s="83">
        <f t="shared" si="4"/>
        <v>200</v>
      </c>
      <c r="D39" s="84"/>
      <c r="E39" s="413"/>
      <c r="F39" s="84">
        <v>200</v>
      </c>
      <c r="G39" s="43"/>
      <c r="H39" s="63">
        <f t="shared" si="5"/>
        <v>0</v>
      </c>
      <c r="I39" s="71"/>
      <c r="J39" s="110"/>
      <c r="K39" s="71">
        <v>0</v>
      </c>
      <c r="L39" s="110"/>
      <c r="M39" s="266">
        <f t="shared" si="2"/>
        <v>0</v>
      </c>
      <c r="N39" s="63">
        <f t="shared" si="6"/>
        <v>0</v>
      </c>
      <c r="O39" s="71"/>
      <c r="P39" s="110"/>
      <c r="Q39" s="71">
        <v>0</v>
      </c>
      <c r="R39" s="219"/>
      <c r="S39" s="266">
        <f t="shared" si="3"/>
        <v>0</v>
      </c>
      <c r="T39" s="194"/>
      <c r="U39" s="194"/>
    </row>
    <row r="40" spans="1:21" ht="37.5" customHeight="1">
      <c r="A40" s="42" t="s">
        <v>37</v>
      </c>
      <c r="B40" s="118" t="s">
        <v>201</v>
      </c>
      <c r="C40" s="83">
        <f t="shared" si="4"/>
        <v>200</v>
      </c>
      <c r="D40" s="84"/>
      <c r="E40" s="413"/>
      <c r="F40" s="84">
        <v>200</v>
      </c>
      <c r="G40" s="43"/>
      <c r="H40" s="63">
        <f t="shared" si="5"/>
        <v>0</v>
      </c>
      <c r="I40" s="71"/>
      <c r="J40" s="110"/>
      <c r="K40" s="71">
        <v>0</v>
      </c>
      <c r="L40" s="110"/>
      <c r="M40" s="266">
        <f t="shared" si="2"/>
        <v>0</v>
      </c>
      <c r="N40" s="63">
        <f t="shared" si="6"/>
        <v>0</v>
      </c>
      <c r="O40" s="71"/>
      <c r="P40" s="110"/>
      <c r="Q40" s="71">
        <v>0</v>
      </c>
      <c r="R40" s="219"/>
      <c r="S40" s="266">
        <f t="shared" si="3"/>
        <v>0</v>
      </c>
      <c r="T40" s="194"/>
      <c r="U40" s="194"/>
    </row>
    <row r="41" spans="1:21" ht="37.5" customHeight="1">
      <c r="A41" s="10" t="s">
        <v>46</v>
      </c>
      <c r="B41" s="118" t="s">
        <v>202</v>
      </c>
      <c r="C41" s="83">
        <f t="shared" si="4"/>
        <v>200</v>
      </c>
      <c r="D41" s="84"/>
      <c r="E41" s="413"/>
      <c r="F41" s="84">
        <v>200</v>
      </c>
      <c r="G41" s="43"/>
      <c r="H41" s="63">
        <f t="shared" si="5"/>
        <v>0</v>
      </c>
      <c r="I41" s="71"/>
      <c r="J41" s="110"/>
      <c r="K41" s="71">
        <v>0</v>
      </c>
      <c r="L41" s="110"/>
      <c r="M41" s="266">
        <f t="shared" si="2"/>
        <v>0</v>
      </c>
      <c r="N41" s="63">
        <f t="shared" si="6"/>
        <v>0</v>
      </c>
      <c r="O41" s="71"/>
      <c r="P41" s="110"/>
      <c r="Q41" s="71">
        <v>0</v>
      </c>
      <c r="R41" s="219"/>
      <c r="S41" s="266">
        <f t="shared" si="3"/>
        <v>0</v>
      </c>
      <c r="T41" s="194"/>
      <c r="U41" s="194"/>
    </row>
    <row r="42" spans="1:21" ht="37.5" customHeight="1" thickBot="1">
      <c r="A42" s="36" t="s">
        <v>110</v>
      </c>
      <c r="B42" s="521" t="s">
        <v>203</v>
      </c>
      <c r="C42" s="515">
        <f t="shared" si="4"/>
        <v>200</v>
      </c>
      <c r="D42" s="544"/>
      <c r="E42" s="564"/>
      <c r="F42" s="544">
        <v>200</v>
      </c>
      <c r="G42" s="538"/>
      <c r="H42" s="526">
        <f t="shared" si="5"/>
        <v>0</v>
      </c>
      <c r="I42" s="523"/>
      <c r="J42" s="524"/>
      <c r="K42" s="523">
        <v>0</v>
      </c>
      <c r="L42" s="524"/>
      <c r="M42" s="525">
        <f t="shared" si="2"/>
        <v>0</v>
      </c>
      <c r="N42" s="526">
        <f t="shared" si="6"/>
        <v>0</v>
      </c>
      <c r="O42" s="523"/>
      <c r="P42" s="524"/>
      <c r="Q42" s="523">
        <v>0</v>
      </c>
      <c r="R42" s="545"/>
      <c r="S42" s="525">
        <f t="shared" si="3"/>
        <v>0</v>
      </c>
      <c r="T42" s="194"/>
      <c r="U42" s="194"/>
    </row>
    <row r="43" spans="1:21" ht="79.5" customHeight="1" thickBot="1">
      <c r="A43" s="26" t="s">
        <v>114</v>
      </c>
      <c r="B43" s="529" t="s">
        <v>279</v>
      </c>
      <c r="C43" s="158">
        <f>C44+C46+C48</f>
        <v>1065</v>
      </c>
      <c r="D43" s="73"/>
      <c r="E43" s="157"/>
      <c r="F43" s="155">
        <f>F44+F46+F48</f>
        <v>1065</v>
      </c>
      <c r="G43" s="147"/>
      <c r="H43" s="158">
        <f>H44+H46+H48</f>
        <v>19.5</v>
      </c>
      <c r="I43" s="73"/>
      <c r="J43" s="160"/>
      <c r="K43" s="155">
        <f>K44+K46+K48</f>
        <v>19.5</v>
      </c>
      <c r="L43" s="72"/>
      <c r="M43" s="250">
        <f t="shared" si="2"/>
        <v>0.018309859154929577</v>
      </c>
      <c r="N43" s="158">
        <f>N44+N46+N48</f>
        <v>19.5</v>
      </c>
      <c r="O43" s="73"/>
      <c r="P43" s="157"/>
      <c r="Q43" s="155">
        <f>Q44+Q46+Q48</f>
        <v>19.5</v>
      </c>
      <c r="R43" s="221"/>
      <c r="S43" s="250">
        <f t="shared" si="3"/>
        <v>0.018309859154929577</v>
      </c>
      <c r="T43" s="194"/>
      <c r="U43" s="194"/>
    </row>
    <row r="44" spans="1:21" ht="16.5" customHeight="1" thickBot="1">
      <c r="A44" s="567" t="s">
        <v>304</v>
      </c>
      <c r="B44" s="568" t="s">
        <v>273</v>
      </c>
      <c r="C44" s="569">
        <f>C45</f>
        <v>575</v>
      </c>
      <c r="D44" s="570"/>
      <c r="E44" s="570"/>
      <c r="F44" s="571">
        <f>F45</f>
        <v>575</v>
      </c>
      <c r="G44" s="572"/>
      <c r="H44" s="569">
        <f>H45</f>
        <v>0</v>
      </c>
      <c r="I44" s="570"/>
      <c r="J44" s="528"/>
      <c r="K44" s="571">
        <f>K45</f>
        <v>0</v>
      </c>
      <c r="L44" s="573"/>
      <c r="M44" s="574">
        <f t="shared" si="2"/>
        <v>0</v>
      </c>
      <c r="N44" s="569">
        <f>N45</f>
        <v>0</v>
      </c>
      <c r="O44" s="570"/>
      <c r="P44" s="570"/>
      <c r="Q44" s="571">
        <f>Q45</f>
        <v>0</v>
      </c>
      <c r="R44" s="575"/>
      <c r="S44" s="574">
        <f t="shared" si="3"/>
        <v>0</v>
      </c>
      <c r="T44" s="194"/>
      <c r="U44" s="194"/>
    </row>
    <row r="45" spans="1:21" ht="110.25" customHeight="1">
      <c r="A45" s="273" t="s">
        <v>47</v>
      </c>
      <c r="B45" s="331" t="s">
        <v>272</v>
      </c>
      <c r="C45" s="181">
        <f>F45</f>
        <v>575</v>
      </c>
      <c r="D45" s="274"/>
      <c r="E45" s="274"/>
      <c r="F45" s="263">
        <v>575</v>
      </c>
      <c r="G45" s="272"/>
      <c r="H45" s="181">
        <f>K45</f>
        <v>0</v>
      </c>
      <c r="I45" s="182"/>
      <c r="J45" s="317"/>
      <c r="K45" s="263">
        <v>0</v>
      </c>
      <c r="L45" s="247"/>
      <c r="M45" s="264"/>
      <c r="N45" s="181">
        <f>Q45</f>
        <v>0</v>
      </c>
      <c r="O45" s="182"/>
      <c r="P45" s="274"/>
      <c r="Q45" s="263">
        <v>0</v>
      </c>
      <c r="R45" s="222"/>
      <c r="S45" s="560"/>
      <c r="T45" s="194"/>
      <c r="U45" s="194"/>
    </row>
    <row r="46" spans="1:21" ht="19.5" customHeight="1">
      <c r="A46" s="532" t="s">
        <v>305</v>
      </c>
      <c r="B46" s="479" t="s">
        <v>158</v>
      </c>
      <c r="C46" s="533">
        <f>C47</f>
        <v>345</v>
      </c>
      <c r="D46" s="531"/>
      <c r="E46" s="531"/>
      <c r="F46" s="534">
        <f>F47</f>
        <v>345</v>
      </c>
      <c r="G46" s="286"/>
      <c r="H46" s="533">
        <f>H47</f>
        <v>0</v>
      </c>
      <c r="I46" s="531"/>
      <c r="J46" s="82"/>
      <c r="K46" s="534">
        <f>K47</f>
        <v>0</v>
      </c>
      <c r="L46" s="395"/>
      <c r="M46" s="256">
        <f aca="true" t="shared" si="7" ref="M46:M51">H46/C46</f>
        <v>0</v>
      </c>
      <c r="N46" s="533">
        <f>N47</f>
        <v>0</v>
      </c>
      <c r="O46" s="531"/>
      <c r="P46" s="531"/>
      <c r="Q46" s="534">
        <f>Q47</f>
        <v>0</v>
      </c>
      <c r="R46" s="223"/>
      <c r="S46" s="256">
        <f>N46/C46</f>
        <v>0</v>
      </c>
      <c r="T46" s="194"/>
      <c r="U46" s="194"/>
    </row>
    <row r="47" spans="1:21" ht="120" customHeight="1">
      <c r="A47" s="10" t="s">
        <v>47</v>
      </c>
      <c r="B47" s="334" t="s">
        <v>276</v>
      </c>
      <c r="C47" s="83">
        <f>F47</f>
        <v>345</v>
      </c>
      <c r="D47" s="413"/>
      <c r="E47" s="413"/>
      <c r="F47" s="414">
        <v>345</v>
      </c>
      <c r="G47" s="412"/>
      <c r="H47" s="504">
        <v>0</v>
      </c>
      <c r="I47" s="309"/>
      <c r="J47" s="531"/>
      <c r="K47" s="505">
        <v>0</v>
      </c>
      <c r="L47" s="506"/>
      <c r="M47" s="268">
        <f t="shared" si="7"/>
        <v>0</v>
      </c>
      <c r="N47" s="504">
        <v>0</v>
      </c>
      <c r="O47" s="309"/>
      <c r="P47" s="309"/>
      <c r="Q47" s="505">
        <v>0</v>
      </c>
      <c r="R47" s="223"/>
      <c r="S47" s="255">
        <f>N47/C47</f>
        <v>0</v>
      </c>
      <c r="T47" s="194"/>
      <c r="U47" s="194"/>
    </row>
    <row r="48" spans="1:21" ht="18" customHeight="1">
      <c r="A48" s="270" t="s">
        <v>306</v>
      </c>
      <c r="B48" s="482" t="s">
        <v>29</v>
      </c>
      <c r="C48" s="491">
        <f>C49+C50</f>
        <v>145</v>
      </c>
      <c r="D48" s="496"/>
      <c r="E48" s="496"/>
      <c r="F48" s="492">
        <f>F49+F50</f>
        <v>145</v>
      </c>
      <c r="G48" s="412"/>
      <c r="H48" s="491">
        <f>H49+H50</f>
        <v>19.5</v>
      </c>
      <c r="I48" s="496"/>
      <c r="J48" s="167"/>
      <c r="K48" s="492">
        <f>K49+K50</f>
        <v>19.5</v>
      </c>
      <c r="L48" s="110"/>
      <c r="M48" s="255">
        <f t="shared" si="7"/>
        <v>0.13448275862068965</v>
      </c>
      <c r="N48" s="491">
        <f>N49+N50</f>
        <v>19.5</v>
      </c>
      <c r="O48" s="496"/>
      <c r="P48" s="496"/>
      <c r="Q48" s="492">
        <f>Q49+Q50</f>
        <v>19.5</v>
      </c>
      <c r="R48" s="219"/>
      <c r="S48" s="255">
        <f>N48/C48</f>
        <v>0.13448275862068965</v>
      </c>
      <c r="T48" s="194"/>
      <c r="U48" s="194"/>
    </row>
    <row r="49" spans="1:21" ht="36" customHeight="1" thickBot="1">
      <c r="A49" s="405" t="s">
        <v>47</v>
      </c>
      <c r="B49" s="334" t="s">
        <v>260</v>
      </c>
      <c r="C49" s="271">
        <f>F49</f>
        <v>65</v>
      </c>
      <c r="D49" s="437"/>
      <c r="E49" s="437"/>
      <c r="F49" s="82">
        <v>65</v>
      </c>
      <c r="G49" s="286"/>
      <c r="H49" s="271">
        <f>K49</f>
        <v>19.5</v>
      </c>
      <c r="I49" s="82"/>
      <c r="J49" s="419"/>
      <c r="K49" s="82">
        <v>19.5</v>
      </c>
      <c r="L49" s="109"/>
      <c r="M49" s="265">
        <f t="shared" si="7"/>
        <v>0.3</v>
      </c>
      <c r="N49" s="271">
        <f>Q49</f>
        <v>19.5</v>
      </c>
      <c r="O49" s="82"/>
      <c r="P49" s="82"/>
      <c r="Q49" s="82">
        <v>19.5</v>
      </c>
      <c r="R49" s="279"/>
      <c r="S49" s="265">
        <f>N49/C49</f>
        <v>0.3</v>
      </c>
      <c r="T49" s="194"/>
      <c r="U49" s="194"/>
    </row>
    <row r="50" spans="1:21" ht="123" customHeight="1" thickBot="1">
      <c r="A50" s="406" t="s">
        <v>26</v>
      </c>
      <c r="B50" s="321" t="s">
        <v>278</v>
      </c>
      <c r="C50" s="282">
        <f>F50</f>
        <v>80</v>
      </c>
      <c r="D50" s="417"/>
      <c r="E50" s="417"/>
      <c r="F50" s="417">
        <v>80</v>
      </c>
      <c r="G50" s="538"/>
      <c r="H50" s="516">
        <f>K50</f>
        <v>0</v>
      </c>
      <c r="I50" s="517"/>
      <c r="J50" s="517"/>
      <c r="K50" s="517">
        <v>0</v>
      </c>
      <c r="L50" s="518"/>
      <c r="M50" s="519">
        <f t="shared" si="7"/>
        <v>0</v>
      </c>
      <c r="N50" s="516">
        <f>Q50</f>
        <v>0</v>
      </c>
      <c r="O50" s="517"/>
      <c r="P50" s="517"/>
      <c r="Q50" s="517">
        <v>0</v>
      </c>
      <c r="R50" s="539"/>
      <c r="S50" s="519">
        <f>N50/C50</f>
        <v>0</v>
      </c>
      <c r="T50" s="194"/>
      <c r="U50" s="194"/>
    </row>
    <row r="51" spans="1:21" ht="63" customHeight="1" thickBot="1">
      <c r="A51" s="543" t="s">
        <v>44</v>
      </c>
      <c r="B51" s="494" t="s">
        <v>246</v>
      </c>
      <c r="C51" s="177">
        <f>C52+C72</f>
        <v>6985</v>
      </c>
      <c r="D51" s="73"/>
      <c r="E51" s="178"/>
      <c r="F51" s="73">
        <f>F52+F72</f>
        <v>6985</v>
      </c>
      <c r="G51" s="76"/>
      <c r="H51" s="177">
        <f>H52+H72</f>
        <v>479.924</v>
      </c>
      <c r="I51" s="73"/>
      <c r="J51" s="117"/>
      <c r="K51" s="73">
        <f>K52+K72</f>
        <v>479.924</v>
      </c>
      <c r="L51" s="117"/>
      <c r="M51" s="250">
        <f t="shared" si="7"/>
        <v>0.06870780243378669</v>
      </c>
      <c r="N51" s="177">
        <f>N52+N72</f>
        <v>479.924</v>
      </c>
      <c r="O51" s="73"/>
      <c r="P51" s="157"/>
      <c r="Q51" s="73">
        <f>Q52+Q72</f>
        <v>479.924</v>
      </c>
      <c r="R51" s="221"/>
      <c r="S51" s="250">
        <f aca="true" t="shared" si="8" ref="S51:S70">N51/C51</f>
        <v>0.06870780243378669</v>
      </c>
      <c r="T51" s="194"/>
      <c r="U51" s="194"/>
    </row>
    <row r="52" spans="1:21" ht="37.5" customHeight="1">
      <c r="A52" s="540" t="s">
        <v>172</v>
      </c>
      <c r="B52" s="479" t="s">
        <v>22</v>
      </c>
      <c r="C52" s="541">
        <f>C53+C54+C55+C56+C57+C58+C59+C60+C61+C62+C63+C64+C65+C66+C67+C68+C69+C70+C71</f>
        <v>6835</v>
      </c>
      <c r="D52" s="535"/>
      <c r="E52" s="542"/>
      <c r="F52" s="535">
        <f>F53+F54+F55+F56+F57+F58+F59+F60+F61+F62+F63+F64+F65+F66+F67+F68+F69+F70+F71</f>
        <v>6835</v>
      </c>
      <c r="G52" s="79"/>
      <c r="H52" s="541">
        <f>H53+H54+H55+H56+H57+H58+H59+H60+H61+H62+H63+H64+H65+H66+H67+H68+H69+H70+H71</f>
        <v>424.433</v>
      </c>
      <c r="I52" s="535"/>
      <c r="J52" s="542"/>
      <c r="K52" s="535">
        <f>K53+K54+K55+K56+K57+K58+K59+K60+K61+K62+K63+K64+K65+K66+K67+K68+K69+K70+K71</f>
        <v>424.433</v>
      </c>
      <c r="L52" s="109"/>
      <c r="M52" s="256">
        <f aca="true" t="shared" si="9" ref="M52:M70">H52/C52</f>
        <v>0.06209700073152889</v>
      </c>
      <c r="N52" s="541">
        <f>N53+N54+N55+N56+N57+N58+N59+N60+N61+N62+N63+N64+N65+N66+N67+N68+N69+N70+N71</f>
        <v>424.433</v>
      </c>
      <c r="O52" s="535"/>
      <c r="P52" s="531"/>
      <c r="Q52" s="535">
        <f>Q53+Q54+Q55+Q56+Q57+Q58+Q59+Q60+Q61+Q62+Q63+Q64+Q65+Q66+Q67+Q68+Q69+Q70+Q71</f>
        <v>424.433</v>
      </c>
      <c r="R52" s="223"/>
      <c r="S52" s="256">
        <f t="shared" si="8"/>
        <v>0.06209700073152889</v>
      </c>
      <c r="T52" s="194"/>
      <c r="U52" s="194"/>
    </row>
    <row r="53" spans="1:21" ht="63" customHeight="1">
      <c r="A53" s="11" t="s">
        <v>48</v>
      </c>
      <c r="B53" s="307" t="s">
        <v>148</v>
      </c>
      <c r="C53" s="271">
        <f>F53</f>
        <v>400</v>
      </c>
      <c r="D53" s="82"/>
      <c r="E53" s="531"/>
      <c r="F53" s="82">
        <v>400</v>
      </c>
      <c r="G53" s="79"/>
      <c r="H53" s="80">
        <f>K53</f>
        <v>0</v>
      </c>
      <c r="I53" s="78"/>
      <c r="J53" s="531"/>
      <c r="K53" s="78">
        <v>0</v>
      </c>
      <c r="L53" s="109"/>
      <c r="M53" s="265">
        <f t="shared" si="9"/>
        <v>0</v>
      </c>
      <c r="N53" s="80">
        <f>Q53</f>
        <v>0</v>
      </c>
      <c r="O53" s="78"/>
      <c r="P53" s="78"/>
      <c r="Q53" s="78">
        <v>0</v>
      </c>
      <c r="R53" s="223"/>
      <c r="S53" s="265">
        <f t="shared" si="8"/>
        <v>0</v>
      </c>
      <c r="T53" s="194"/>
      <c r="U53" s="194"/>
    </row>
    <row r="54" spans="1:21" ht="60.75" customHeight="1">
      <c r="A54" s="10" t="s">
        <v>49</v>
      </c>
      <c r="B54" s="259" t="s">
        <v>218</v>
      </c>
      <c r="C54" s="83">
        <f>E55+F54</f>
        <v>250</v>
      </c>
      <c r="D54" s="84"/>
      <c r="E54" s="84"/>
      <c r="F54" s="84">
        <v>250</v>
      </c>
      <c r="G54" s="43"/>
      <c r="H54" s="63">
        <f aca="true" t="shared" si="10" ref="H54:H71">J55+K54</f>
        <v>0</v>
      </c>
      <c r="I54" s="71"/>
      <c r="J54" s="71"/>
      <c r="K54" s="71">
        <v>0</v>
      </c>
      <c r="L54" s="110"/>
      <c r="M54" s="266">
        <f t="shared" si="9"/>
        <v>0</v>
      </c>
      <c r="N54" s="63">
        <f aca="true" t="shared" si="11" ref="N54:N70">P54+Q54</f>
        <v>0</v>
      </c>
      <c r="O54" s="71"/>
      <c r="P54" s="71"/>
      <c r="Q54" s="71">
        <v>0</v>
      </c>
      <c r="R54" s="219"/>
      <c r="S54" s="266">
        <f t="shared" si="8"/>
        <v>0</v>
      </c>
      <c r="T54" s="194"/>
      <c r="U54" s="194"/>
    </row>
    <row r="55" spans="1:21" ht="53.25" customHeight="1">
      <c r="A55" s="11" t="s">
        <v>27</v>
      </c>
      <c r="B55" s="259" t="s">
        <v>219</v>
      </c>
      <c r="C55" s="83">
        <f>F55</f>
        <v>25</v>
      </c>
      <c r="D55" s="82"/>
      <c r="E55" s="82"/>
      <c r="F55" s="82">
        <v>25</v>
      </c>
      <c r="G55" s="79"/>
      <c r="H55" s="80">
        <f t="shared" si="10"/>
        <v>0</v>
      </c>
      <c r="I55" s="78"/>
      <c r="J55" s="78"/>
      <c r="K55" s="78">
        <v>0</v>
      </c>
      <c r="L55" s="109"/>
      <c r="M55" s="265">
        <f t="shared" si="9"/>
        <v>0</v>
      </c>
      <c r="N55" s="80">
        <f t="shared" si="11"/>
        <v>0</v>
      </c>
      <c r="O55" s="78"/>
      <c r="P55" s="78"/>
      <c r="Q55" s="78">
        <v>0</v>
      </c>
      <c r="R55" s="223"/>
      <c r="S55" s="265">
        <f t="shared" si="8"/>
        <v>0</v>
      </c>
      <c r="T55" s="194"/>
      <c r="U55" s="194"/>
    </row>
    <row r="56" spans="1:21" ht="107.25" customHeight="1">
      <c r="A56" s="11" t="s">
        <v>34</v>
      </c>
      <c r="B56" s="259" t="s">
        <v>220</v>
      </c>
      <c r="C56" s="83">
        <f>F56</f>
        <v>600</v>
      </c>
      <c r="D56" s="82"/>
      <c r="E56" s="437"/>
      <c r="F56" s="82">
        <v>600</v>
      </c>
      <c r="G56" s="79"/>
      <c r="H56" s="80">
        <f t="shared" si="10"/>
        <v>0</v>
      </c>
      <c r="I56" s="78"/>
      <c r="J56" s="78"/>
      <c r="K56" s="78">
        <v>0</v>
      </c>
      <c r="L56" s="109"/>
      <c r="M56" s="265">
        <f t="shared" si="9"/>
        <v>0</v>
      </c>
      <c r="N56" s="80">
        <f t="shared" si="11"/>
        <v>0</v>
      </c>
      <c r="O56" s="78"/>
      <c r="P56" s="78"/>
      <c r="Q56" s="78">
        <v>0</v>
      </c>
      <c r="R56" s="223"/>
      <c r="S56" s="265">
        <f t="shared" si="8"/>
        <v>0</v>
      </c>
      <c r="T56" s="194"/>
      <c r="U56" s="194"/>
    </row>
    <row r="57" spans="1:21" ht="58.5" customHeight="1">
      <c r="A57" s="11" t="s">
        <v>53</v>
      </c>
      <c r="B57" s="259" t="s">
        <v>221</v>
      </c>
      <c r="C57" s="83">
        <f aca="true" t="shared" si="12" ref="C57:C68">F57</f>
        <v>150</v>
      </c>
      <c r="D57" s="82"/>
      <c r="E57" s="437"/>
      <c r="F57" s="82">
        <v>150</v>
      </c>
      <c r="G57" s="79"/>
      <c r="H57" s="80">
        <f t="shared" si="10"/>
        <v>0</v>
      </c>
      <c r="I57" s="78"/>
      <c r="J57" s="78"/>
      <c r="K57" s="78">
        <v>0</v>
      </c>
      <c r="L57" s="109"/>
      <c r="M57" s="265">
        <f t="shared" si="9"/>
        <v>0</v>
      </c>
      <c r="N57" s="80">
        <f t="shared" si="11"/>
        <v>0</v>
      </c>
      <c r="O57" s="78"/>
      <c r="P57" s="78"/>
      <c r="Q57" s="78">
        <v>0</v>
      </c>
      <c r="R57" s="223"/>
      <c r="S57" s="265">
        <f t="shared" si="8"/>
        <v>0</v>
      </c>
      <c r="T57" s="194"/>
      <c r="U57" s="194"/>
    </row>
    <row r="58" spans="1:21" ht="73.5" customHeight="1">
      <c r="A58" s="11" t="s">
        <v>74</v>
      </c>
      <c r="B58" s="259" t="s">
        <v>222</v>
      </c>
      <c r="C58" s="83">
        <f t="shared" si="12"/>
        <v>70</v>
      </c>
      <c r="D58" s="82"/>
      <c r="E58" s="437"/>
      <c r="F58" s="82">
        <v>70</v>
      </c>
      <c r="G58" s="79"/>
      <c r="H58" s="80">
        <f t="shared" si="10"/>
        <v>0</v>
      </c>
      <c r="I58" s="78"/>
      <c r="J58" s="78"/>
      <c r="K58" s="78">
        <v>0</v>
      </c>
      <c r="L58" s="109"/>
      <c r="M58" s="265">
        <f t="shared" si="9"/>
        <v>0</v>
      </c>
      <c r="N58" s="80">
        <f t="shared" si="11"/>
        <v>0</v>
      </c>
      <c r="O58" s="78"/>
      <c r="P58" s="78"/>
      <c r="Q58" s="78">
        <v>0</v>
      </c>
      <c r="R58" s="223"/>
      <c r="S58" s="265">
        <f t="shared" si="8"/>
        <v>0</v>
      </c>
      <c r="T58" s="194"/>
      <c r="U58" s="194"/>
    </row>
    <row r="59" spans="1:21" ht="73.5" customHeight="1">
      <c r="A59" s="11" t="s">
        <v>75</v>
      </c>
      <c r="B59" s="259" t="s">
        <v>223</v>
      </c>
      <c r="C59" s="83">
        <f t="shared" si="12"/>
        <v>350</v>
      </c>
      <c r="D59" s="82"/>
      <c r="E59" s="437"/>
      <c r="F59" s="82">
        <v>350</v>
      </c>
      <c r="G59" s="79"/>
      <c r="H59" s="80">
        <f t="shared" si="10"/>
        <v>0</v>
      </c>
      <c r="I59" s="78"/>
      <c r="J59" s="78"/>
      <c r="K59" s="78">
        <v>0</v>
      </c>
      <c r="L59" s="109"/>
      <c r="M59" s="265">
        <f t="shared" si="9"/>
        <v>0</v>
      </c>
      <c r="N59" s="80">
        <f t="shared" si="11"/>
        <v>0</v>
      </c>
      <c r="O59" s="78"/>
      <c r="P59" s="78"/>
      <c r="Q59" s="78">
        <v>0</v>
      </c>
      <c r="R59" s="223"/>
      <c r="S59" s="265">
        <f t="shared" si="8"/>
        <v>0</v>
      </c>
      <c r="T59" s="194"/>
      <c r="U59" s="194"/>
    </row>
    <row r="60" spans="1:21" ht="73.5" customHeight="1">
      <c r="A60" s="11" t="s">
        <v>224</v>
      </c>
      <c r="B60" s="259" t="s">
        <v>225</v>
      </c>
      <c r="C60" s="83">
        <f t="shared" si="12"/>
        <v>250</v>
      </c>
      <c r="D60" s="82"/>
      <c r="E60" s="437"/>
      <c r="F60" s="82">
        <v>250</v>
      </c>
      <c r="G60" s="79"/>
      <c r="H60" s="80">
        <f t="shared" si="10"/>
        <v>0</v>
      </c>
      <c r="I60" s="78"/>
      <c r="J60" s="78"/>
      <c r="K60" s="78">
        <v>0</v>
      </c>
      <c r="L60" s="109"/>
      <c r="M60" s="265">
        <f t="shared" si="9"/>
        <v>0</v>
      </c>
      <c r="N60" s="80">
        <f t="shared" si="11"/>
        <v>0</v>
      </c>
      <c r="O60" s="78"/>
      <c r="P60" s="78"/>
      <c r="Q60" s="78">
        <v>0</v>
      </c>
      <c r="R60" s="223"/>
      <c r="S60" s="265">
        <f t="shared" si="8"/>
        <v>0</v>
      </c>
      <c r="T60" s="194"/>
      <c r="U60" s="194"/>
    </row>
    <row r="61" spans="1:21" ht="73.5" customHeight="1">
      <c r="A61" s="11" t="s">
        <v>226</v>
      </c>
      <c r="B61" s="259" t="s">
        <v>227</v>
      </c>
      <c r="C61" s="83">
        <f t="shared" si="12"/>
        <v>350</v>
      </c>
      <c r="D61" s="82"/>
      <c r="E61" s="437"/>
      <c r="F61" s="82">
        <v>350</v>
      </c>
      <c r="G61" s="79"/>
      <c r="H61" s="80">
        <f t="shared" si="10"/>
        <v>0</v>
      </c>
      <c r="I61" s="78"/>
      <c r="J61" s="78"/>
      <c r="K61" s="78">
        <v>0</v>
      </c>
      <c r="L61" s="109"/>
      <c r="M61" s="265">
        <f t="shared" si="9"/>
        <v>0</v>
      </c>
      <c r="N61" s="80">
        <f t="shared" si="11"/>
        <v>0</v>
      </c>
      <c r="O61" s="78"/>
      <c r="P61" s="78"/>
      <c r="Q61" s="78">
        <v>0</v>
      </c>
      <c r="R61" s="223"/>
      <c r="S61" s="265">
        <f t="shared" si="8"/>
        <v>0</v>
      </c>
      <c r="T61" s="194"/>
      <c r="U61" s="194"/>
    </row>
    <row r="62" spans="1:21" ht="91.5" customHeight="1">
      <c r="A62" s="11" t="s">
        <v>228</v>
      </c>
      <c r="B62" s="259" t="s">
        <v>229</v>
      </c>
      <c r="C62" s="83">
        <f t="shared" si="12"/>
        <v>380</v>
      </c>
      <c r="D62" s="82"/>
      <c r="E62" s="437"/>
      <c r="F62" s="82">
        <v>380</v>
      </c>
      <c r="G62" s="79"/>
      <c r="H62" s="80">
        <f t="shared" si="10"/>
        <v>0</v>
      </c>
      <c r="I62" s="78"/>
      <c r="J62" s="78"/>
      <c r="K62" s="78">
        <v>0</v>
      </c>
      <c r="L62" s="109"/>
      <c r="M62" s="265">
        <f t="shared" si="9"/>
        <v>0</v>
      </c>
      <c r="N62" s="80">
        <f t="shared" si="11"/>
        <v>0</v>
      </c>
      <c r="O62" s="78"/>
      <c r="P62" s="78"/>
      <c r="Q62" s="78">
        <v>0</v>
      </c>
      <c r="R62" s="223"/>
      <c r="S62" s="265">
        <f t="shared" si="8"/>
        <v>0</v>
      </c>
      <c r="T62" s="194"/>
      <c r="U62" s="194"/>
    </row>
    <row r="63" spans="1:21" ht="100.5" customHeight="1">
      <c r="A63" s="11" t="s">
        <v>230</v>
      </c>
      <c r="B63" s="259" t="s">
        <v>231</v>
      </c>
      <c r="C63" s="83">
        <f t="shared" si="12"/>
        <v>275.567</v>
      </c>
      <c r="D63" s="82"/>
      <c r="E63" s="437"/>
      <c r="F63" s="82">
        <v>275.567</v>
      </c>
      <c r="G63" s="79"/>
      <c r="H63" s="80">
        <f t="shared" si="10"/>
        <v>0</v>
      </c>
      <c r="I63" s="78"/>
      <c r="J63" s="78"/>
      <c r="K63" s="78">
        <v>0</v>
      </c>
      <c r="L63" s="109"/>
      <c r="M63" s="265">
        <f t="shared" si="9"/>
        <v>0</v>
      </c>
      <c r="N63" s="80">
        <f t="shared" si="11"/>
        <v>0</v>
      </c>
      <c r="O63" s="78"/>
      <c r="P63" s="78"/>
      <c r="Q63" s="78">
        <v>0</v>
      </c>
      <c r="R63" s="223"/>
      <c r="S63" s="265">
        <f t="shared" si="8"/>
        <v>0</v>
      </c>
      <c r="T63" s="194"/>
      <c r="U63" s="194"/>
    </row>
    <row r="64" spans="1:21" ht="104.25" customHeight="1">
      <c r="A64" s="11" t="s">
        <v>232</v>
      </c>
      <c r="B64" s="259" t="s">
        <v>233</v>
      </c>
      <c r="C64" s="83">
        <f t="shared" si="12"/>
        <v>450</v>
      </c>
      <c r="D64" s="82"/>
      <c r="E64" s="437"/>
      <c r="F64" s="82">
        <v>450</v>
      </c>
      <c r="G64" s="79"/>
      <c r="H64" s="80">
        <f t="shared" si="10"/>
        <v>0</v>
      </c>
      <c r="I64" s="78"/>
      <c r="J64" s="78"/>
      <c r="K64" s="78">
        <v>0</v>
      </c>
      <c r="L64" s="109"/>
      <c r="M64" s="265">
        <f t="shared" si="9"/>
        <v>0</v>
      </c>
      <c r="N64" s="80">
        <f t="shared" si="11"/>
        <v>0</v>
      </c>
      <c r="O64" s="78"/>
      <c r="P64" s="78"/>
      <c r="Q64" s="78">
        <v>0</v>
      </c>
      <c r="R64" s="223"/>
      <c r="S64" s="265">
        <f t="shared" si="8"/>
        <v>0</v>
      </c>
      <c r="T64" s="194"/>
      <c r="U64" s="194"/>
    </row>
    <row r="65" spans="1:21" ht="102.75" customHeight="1">
      <c r="A65" s="11" t="s">
        <v>234</v>
      </c>
      <c r="B65" s="259" t="s">
        <v>235</v>
      </c>
      <c r="C65" s="83">
        <f t="shared" si="12"/>
        <v>650</v>
      </c>
      <c r="D65" s="82"/>
      <c r="E65" s="437"/>
      <c r="F65" s="82">
        <v>650</v>
      </c>
      <c r="G65" s="79"/>
      <c r="H65" s="80">
        <f t="shared" si="10"/>
        <v>0</v>
      </c>
      <c r="I65" s="78"/>
      <c r="J65" s="78"/>
      <c r="K65" s="78">
        <v>0</v>
      </c>
      <c r="L65" s="109"/>
      <c r="M65" s="265">
        <f t="shared" si="9"/>
        <v>0</v>
      </c>
      <c r="N65" s="80">
        <f t="shared" si="11"/>
        <v>0</v>
      </c>
      <c r="O65" s="78"/>
      <c r="P65" s="78"/>
      <c r="Q65" s="78">
        <v>0</v>
      </c>
      <c r="R65" s="223"/>
      <c r="S65" s="265">
        <f t="shared" si="8"/>
        <v>0</v>
      </c>
      <c r="T65" s="194"/>
      <c r="U65" s="194"/>
    </row>
    <row r="66" spans="1:21" ht="73.5" customHeight="1">
      <c r="A66" s="11" t="s">
        <v>236</v>
      </c>
      <c r="B66" s="259" t="s">
        <v>237</v>
      </c>
      <c r="C66" s="83">
        <f t="shared" si="12"/>
        <v>810</v>
      </c>
      <c r="D66" s="82"/>
      <c r="E66" s="437"/>
      <c r="F66" s="82">
        <v>810</v>
      </c>
      <c r="G66" s="79"/>
      <c r="H66" s="80">
        <f t="shared" si="10"/>
        <v>0</v>
      </c>
      <c r="I66" s="78"/>
      <c r="J66" s="78"/>
      <c r="K66" s="78">
        <v>0</v>
      </c>
      <c r="L66" s="109"/>
      <c r="M66" s="265">
        <f t="shared" si="9"/>
        <v>0</v>
      </c>
      <c r="N66" s="80">
        <f t="shared" si="11"/>
        <v>0</v>
      </c>
      <c r="O66" s="78"/>
      <c r="P66" s="78"/>
      <c r="Q66" s="78">
        <v>0</v>
      </c>
      <c r="R66" s="223"/>
      <c r="S66" s="265">
        <f t="shared" si="8"/>
        <v>0</v>
      </c>
      <c r="T66" s="194"/>
      <c r="U66" s="194"/>
    </row>
    <row r="67" spans="1:21" ht="124.5" customHeight="1">
      <c r="A67" s="11" t="s">
        <v>238</v>
      </c>
      <c r="B67" s="259" t="s">
        <v>239</v>
      </c>
      <c r="C67" s="83">
        <f t="shared" si="12"/>
        <v>340</v>
      </c>
      <c r="D67" s="82"/>
      <c r="E67" s="437"/>
      <c r="F67" s="82">
        <v>340</v>
      </c>
      <c r="G67" s="79"/>
      <c r="H67" s="80">
        <f t="shared" si="10"/>
        <v>0</v>
      </c>
      <c r="I67" s="78"/>
      <c r="J67" s="78"/>
      <c r="K67" s="78">
        <v>0</v>
      </c>
      <c r="L67" s="109"/>
      <c r="M67" s="265">
        <f t="shared" si="9"/>
        <v>0</v>
      </c>
      <c r="N67" s="80">
        <f t="shared" si="11"/>
        <v>0</v>
      </c>
      <c r="O67" s="78"/>
      <c r="P67" s="78"/>
      <c r="Q67" s="78">
        <v>0</v>
      </c>
      <c r="R67" s="223"/>
      <c r="S67" s="265">
        <f t="shared" si="8"/>
        <v>0</v>
      </c>
      <c r="T67" s="194"/>
      <c r="U67" s="194"/>
    </row>
    <row r="68" spans="1:21" ht="125.25" customHeight="1">
      <c r="A68" s="11" t="s">
        <v>240</v>
      </c>
      <c r="B68" s="259" t="s">
        <v>241</v>
      </c>
      <c r="C68" s="83">
        <f t="shared" si="12"/>
        <v>350</v>
      </c>
      <c r="D68" s="82"/>
      <c r="E68" s="437"/>
      <c r="F68" s="82">
        <v>350</v>
      </c>
      <c r="G68" s="79"/>
      <c r="H68" s="80">
        <f t="shared" si="10"/>
        <v>0</v>
      </c>
      <c r="I68" s="78"/>
      <c r="J68" s="78"/>
      <c r="K68" s="78">
        <v>0</v>
      </c>
      <c r="L68" s="109"/>
      <c r="M68" s="265">
        <f t="shared" si="9"/>
        <v>0</v>
      </c>
      <c r="N68" s="80">
        <f t="shared" si="11"/>
        <v>0</v>
      </c>
      <c r="O68" s="78"/>
      <c r="P68" s="78"/>
      <c r="Q68" s="78">
        <v>0</v>
      </c>
      <c r="R68" s="223"/>
      <c r="S68" s="265">
        <f t="shared" si="8"/>
        <v>0</v>
      </c>
      <c r="T68" s="194"/>
      <c r="U68" s="194"/>
    </row>
    <row r="69" spans="1:21" ht="108" customHeight="1">
      <c r="A69" s="10" t="s">
        <v>242</v>
      </c>
      <c r="B69" s="259" t="s">
        <v>243</v>
      </c>
      <c r="C69" s="83">
        <f>E70+F69</f>
        <v>350</v>
      </c>
      <c r="D69" s="84"/>
      <c r="E69" s="437"/>
      <c r="F69" s="84">
        <v>350</v>
      </c>
      <c r="G69" s="43"/>
      <c r="H69" s="63">
        <f t="shared" si="10"/>
        <v>0</v>
      </c>
      <c r="I69" s="71"/>
      <c r="J69" s="78"/>
      <c r="K69" s="71">
        <v>0</v>
      </c>
      <c r="L69" s="110"/>
      <c r="M69" s="265">
        <f t="shared" si="9"/>
        <v>0</v>
      </c>
      <c r="N69" s="63">
        <f t="shared" si="11"/>
        <v>0</v>
      </c>
      <c r="O69" s="71"/>
      <c r="P69" s="71"/>
      <c r="Q69" s="71">
        <v>0</v>
      </c>
      <c r="R69" s="219"/>
      <c r="S69" s="265">
        <f t="shared" si="8"/>
        <v>0</v>
      </c>
      <c r="T69" s="194"/>
      <c r="U69" s="194"/>
    </row>
    <row r="70" spans="1:21" ht="50.25" customHeight="1">
      <c r="A70" s="10" t="s">
        <v>244</v>
      </c>
      <c r="B70" s="259" t="s">
        <v>245</v>
      </c>
      <c r="C70" s="83">
        <f>E71+F70</f>
        <v>360</v>
      </c>
      <c r="D70" s="84"/>
      <c r="E70" s="84"/>
      <c r="F70" s="84">
        <v>360</v>
      </c>
      <c r="G70" s="43"/>
      <c r="H70" s="63">
        <f t="shared" si="10"/>
        <v>0</v>
      </c>
      <c r="I70" s="71"/>
      <c r="J70" s="71"/>
      <c r="K70" s="71">
        <v>0</v>
      </c>
      <c r="L70" s="110"/>
      <c r="M70" s="265">
        <f t="shared" si="9"/>
        <v>0</v>
      </c>
      <c r="N70" s="63">
        <f t="shared" si="11"/>
        <v>0</v>
      </c>
      <c r="O70" s="71"/>
      <c r="P70" s="71"/>
      <c r="Q70" s="71">
        <v>0</v>
      </c>
      <c r="R70" s="219"/>
      <c r="S70" s="265">
        <f t="shared" si="8"/>
        <v>0</v>
      </c>
      <c r="T70" s="194"/>
      <c r="U70" s="194"/>
    </row>
    <row r="71" spans="1:21" ht="25.5" customHeight="1">
      <c r="A71" s="10" t="s">
        <v>288</v>
      </c>
      <c r="B71" s="259" t="s">
        <v>289</v>
      </c>
      <c r="C71" s="83">
        <f>E72+F71</f>
        <v>424.433</v>
      </c>
      <c r="D71" s="84"/>
      <c r="E71" s="84"/>
      <c r="F71" s="84">
        <v>424.433</v>
      </c>
      <c r="G71" s="43"/>
      <c r="H71" s="63">
        <f t="shared" si="10"/>
        <v>424.433</v>
      </c>
      <c r="I71" s="71"/>
      <c r="J71" s="71"/>
      <c r="K71" s="71">
        <v>424.433</v>
      </c>
      <c r="L71" s="110"/>
      <c r="M71" s="265">
        <f>H71/C71</f>
        <v>1</v>
      </c>
      <c r="N71" s="63">
        <f>P71+Q71</f>
        <v>424.433</v>
      </c>
      <c r="O71" s="71"/>
      <c r="P71" s="71"/>
      <c r="Q71" s="71">
        <v>424.433</v>
      </c>
      <c r="R71" s="219"/>
      <c r="S71" s="265">
        <f aca="true" t="shared" si="13" ref="S71:S79">N71/C71</f>
        <v>1</v>
      </c>
      <c r="T71" s="194"/>
      <c r="U71" s="194"/>
    </row>
    <row r="72" spans="1:21" ht="43.5" customHeight="1">
      <c r="A72" s="57" t="s">
        <v>173</v>
      </c>
      <c r="B72" s="482" t="s">
        <v>73</v>
      </c>
      <c r="C72" s="483">
        <f>C73</f>
        <v>150</v>
      </c>
      <c r="D72" s="495"/>
      <c r="E72" s="84"/>
      <c r="F72" s="495">
        <f>F73</f>
        <v>150</v>
      </c>
      <c r="G72" s="115"/>
      <c r="H72" s="131">
        <f>K72</f>
        <v>55.491</v>
      </c>
      <c r="I72" s="132"/>
      <c r="J72" s="71"/>
      <c r="K72" s="132">
        <f>K73</f>
        <v>55.491</v>
      </c>
      <c r="L72" s="141"/>
      <c r="M72" s="255">
        <f>H72/C72</f>
        <v>0.36994</v>
      </c>
      <c r="N72" s="131">
        <f>N73</f>
        <v>55.491</v>
      </c>
      <c r="O72" s="132"/>
      <c r="P72" s="132"/>
      <c r="Q72" s="132">
        <f>Q73</f>
        <v>55.491</v>
      </c>
      <c r="R72" s="219"/>
      <c r="S72" s="255">
        <f t="shared" si="13"/>
        <v>0.36994</v>
      </c>
      <c r="T72" s="194"/>
      <c r="U72" s="194"/>
    </row>
    <row r="73" spans="1:21" ht="51" customHeight="1">
      <c r="A73" s="28" t="s">
        <v>47</v>
      </c>
      <c r="B73" s="580" t="s">
        <v>14</v>
      </c>
      <c r="C73" s="83">
        <f>F73</f>
        <v>150</v>
      </c>
      <c r="D73" s="84"/>
      <c r="E73" s="495"/>
      <c r="F73" s="84">
        <v>150</v>
      </c>
      <c r="G73" s="43"/>
      <c r="H73" s="63">
        <f>K73</f>
        <v>55.491</v>
      </c>
      <c r="I73" s="71"/>
      <c r="J73" s="132"/>
      <c r="K73" s="71">
        <v>55.491</v>
      </c>
      <c r="L73" s="110"/>
      <c r="M73" s="266">
        <f>H73/C73</f>
        <v>0.36994</v>
      </c>
      <c r="N73" s="63">
        <f>O73+P73+Q73</f>
        <v>55.491</v>
      </c>
      <c r="O73" s="71"/>
      <c r="P73" s="71"/>
      <c r="Q73" s="71">
        <v>55.491</v>
      </c>
      <c r="R73" s="401"/>
      <c r="S73" s="266">
        <f t="shared" si="13"/>
        <v>0.36994</v>
      </c>
      <c r="T73" s="194"/>
      <c r="U73" s="194"/>
    </row>
    <row r="74" spans="1:21" ht="73.5" customHeight="1" thickBot="1">
      <c r="A74" s="41" t="s">
        <v>31</v>
      </c>
      <c r="B74" s="448" t="s">
        <v>98</v>
      </c>
      <c r="C74" s="340">
        <f>C75+C78</f>
        <v>550</v>
      </c>
      <c r="D74" s="184"/>
      <c r="E74" s="281"/>
      <c r="F74" s="184">
        <f>F75+F78</f>
        <v>550</v>
      </c>
      <c r="G74" s="576"/>
      <c r="H74" s="577">
        <f>H75+H78</f>
        <v>39.46</v>
      </c>
      <c r="I74" s="150"/>
      <c r="J74" s="355"/>
      <c r="K74" s="578">
        <f>K75+K78</f>
        <v>39.46</v>
      </c>
      <c r="L74" s="151"/>
      <c r="M74" s="253">
        <f aca="true" t="shared" si="14" ref="M74:M108">H74/C74</f>
        <v>0.07174545454545454</v>
      </c>
      <c r="N74" s="577">
        <f>N75+N78</f>
        <v>39.46</v>
      </c>
      <c r="O74" s="150"/>
      <c r="P74" s="150"/>
      <c r="Q74" s="578">
        <f>Q75+Q78</f>
        <v>39.46</v>
      </c>
      <c r="R74" s="579"/>
      <c r="S74" s="253">
        <f t="shared" si="13"/>
        <v>0.07174545454545454</v>
      </c>
      <c r="T74" s="194"/>
      <c r="U74" s="194"/>
    </row>
    <row r="75" spans="1:21" ht="23.25" customHeight="1">
      <c r="A75" s="243" t="s">
        <v>307</v>
      </c>
      <c r="B75" s="481" t="s">
        <v>29</v>
      </c>
      <c r="C75" s="381">
        <f>C76</f>
        <v>50</v>
      </c>
      <c r="D75" s="316"/>
      <c r="E75" s="520"/>
      <c r="F75" s="316">
        <f>F76</f>
        <v>50</v>
      </c>
      <c r="G75" s="129"/>
      <c r="H75" s="336">
        <f>H76</f>
        <v>0</v>
      </c>
      <c r="I75" s="128"/>
      <c r="J75" s="537"/>
      <c r="K75" s="128">
        <f>K76</f>
        <v>0</v>
      </c>
      <c r="L75" s="127"/>
      <c r="M75" s="254">
        <f t="shared" si="14"/>
        <v>0</v>
      </c>
      <c r="N75" s="126">
        <f>N76</f>
        <v>0</v>
      </c>
      <c r="O75" s="128"/>
      <c r="P75" s="128"/>
      <c r="Q75" s="128">
        <f>Q76</f>
        <v>0</v>
      </c>
      <c r="R75" s="226"/>
      <c r="S75" s="256">
        <f t="shared" si="13"/>
        <v>0</v>
      </c>
      <c r="T75" s="194"/>
      <c r="U75" s="194"/>
    </row>
    <row r="76" spans="1:21" ht="19.5" customHeight="1">
      <c r="A76" s="56" t="s">
        <v>47</v>
      </c>
      <c r="B76" s="344" t="s">
        <v>82</v>
      </c>
      <c r="C76" s="166">
        <f>C77</f>
        <v>50</v>
      </c>
      <c r="D76" s="163"/>
      <c r="E76" s="535"/>
      <c r="F76" s="163">
        <f>F77</f>
        <v>50</v>
      </c>
      <c r="G76" s="115"/>
      <c r="H76" s="111">
        <f>H77</f>
        <v>0</v>
      </c>
      <c r="I76" s="105"/>
      <c r="J76" s="536"/>
      <c r="K76" s="105">
        <f>K77</f>
        <v>0</v>
      </c>
      <c r="L76" s="141"/>
      <c r="M76" s="265">
        <f t="shared" si="14"/>
        <v>0</v>
      </c>
      <c r="N76" s="107">
        <f>N77</f>
        <v>0</v>
      </c>
      <c r="O76" s="105"/>
      <c r="P76" s="105"/>
      <c r="Q76" s="105">
        <f>Q77</f>
        <v>0</v>
      </c>
      <c r="R76" s="227"/>
      <c r="S76" s="265">
        <f t="shared" si="13"/>
        <v>0</v>
      </c>
      <c r="T76" s="194"/>
      <c r="U76" s="194"/>
    </row>
    <row r="77" spans="1:21" ht="21" customHeight="1">
      <c r="A77" s="10" t="s">
        <v>48</v>
      </c>
      <c r="B77" s="54" t="s">
        <v>80</v>
      </c>
      <c r="C77" s="408">
        <f>F77</f>
        <v>50</v>
      </c>
      <c r="D77" s="375"/>
      <c r="E77" s="163"/>
      <c r="F77" s="84">
        <v>50</v>
      </c>
      <c r="G77" s="115"/>
      <c r="H77" s="142">
        <f>K77</f>
        <v>0</v>
      </c>
      <c r="I77" s="130"/>
      <c r="J77" s="105"/>
      <c r="K77" s="71">
        <v>0</v>
      </c>
      <c r="L77" s="141"/>
      <c r="M77" s="265">
        <f t="shared" si="14"/>
        <v>0</v>
      </c>
      <c r="N77" s="77">
        <f>Q77</f>
        <v>0</v>
      </c>
      <c r="O77" s="130"/>
      <c r="P77" s="130"/>
      <c r="Q77" s="71">
        <v>0</v>
      </c>
      <c r="R77" s="227"/>
      <c r="S77" s="265">
        <f t="shared" si="13"/>
        <v>0</v>
      </c>
      <c r="T77" s="194"/>
      <c r="U77" s="194"/>
    </row>
    <row r="78" spans="1:21" ht="41.25" customHeight="1">
      <c r="A78" s="56" t="s">
        <v>308</v>
      </c>
      <c r="B78" s="482" t="s">
        <v>73</v>
      </c>
      <c r="C78" s="483">
        <f>C79+C85+C91+C97+C100+C103+C106</f>
        <v>499.99999999999994</v>
      </c>
      <c r="D78" s="375"/>
      <c r="E78" s="375"/>
      <c r="F78" s="484">
        <f>F79+F85+F91+F97+F100+F103+F106</f>
        <v>499.99999999999994</v>
      </c>
      <c r="G78" s="115"/>
      <c r="H78" s="143">
        <f>H79+H85+H91+H97+H100+H103+H106</f>
        <v>39.46</v>
      </c>
      <c r="I78" s="130"/>
      <c r="J78" s="130"/>
      <c r="K78" s="143">
        <f>K79+K85+K91+K97+K100+K103+K106</f>
        <v>39.46</v>
      </c>
      <c r="L78" s="141"/>
      <c r="M78" s="256">
        <f t="shared" si="14"/>
        <v>0.07892</v>
      </c>
      <c r="N78" s="131">
        <f>N79+N85+N91+N97+N100+N103+N106</f>
        <v>39.46</v>
      </c>
      <c r="O78" s="130"/>
      <c r="P78" s="130"/>
      <c r="Q78" s="143">
        <f>Q79+Q85+Q91+Q97+Q100+Q103+Q106</f>
        <v>39.46</v>
      </c>
      <c r="R78" s="227"/>
      <c r="S78" s="256">
        <f t="shared" si="13"/>
        <v>0.07892</v>
      </c>
      <c r="T78" s="194"/>
      <c r="U78" s="194"/>
    </row>
    <row r="79" spans="1:21" ht="29.25" customHeight="1">
      <c r="A79" s="10" t="s">
        <v>47</v>
      </c>
      <c r="B79" s="344" t="s">
        <v>58</v>
      </c>
      <c r="C79" s="166">
        <f>C80+C81+C82+C83+C84</f>
        <v>135.67</v>
      </c>
      <c r="D79" s="163"/>
      <c r="E79" s="375"/>
      <c r="F79" s="163">
        <f>F80+F81+F82+F83+F84</f>
        <v>135.67</v>
      </c>
      <c r="G79" s="338"/>
      <c r="H79" s="107">
        <f>H80+H81+H82+H83+H84</f>
        <v>12.49</v>
      </c>
      <c r="I79" s="105"/>
      <c r="J79" s="130"/>
      <c r="K79" s="105">
        <f>K80+K81+K82+K83+K84</f>
        <v>12.49</v>
      </c>
      <c r="L79" s="108"/>
      <c r="M79" s="251">
        <f t="shared" si="14"/>
        <v>0.09206162010761407</v>
      </c>
      <c r="N79" s="107">
        <f>N80+N81+N82+N83+N84</f>
        <v>12.49</v>
      </c>
      <c r="O79" s="105"/>
      <c r="P79" s="108"/>
      <c r="Q79" s="105">
        <f>Q80+Q81+Q82+Q83+Q84</f>
        <v>12.49</v>
      </c>
      <c r="R79" s="219"/>
      <c r="S79" s="251">
        <f t="shared" si="13"/>
        <v>0.09206162010761407</v>
      </c>
      <c r="T79" s="194"/>
      <c r="U79" s="194"/>
    </row>
    <row r="80" spans="1:21" ht="30.75" customHeight="1">
      <c r="A80" s="10" t="s">
        <v>48</v>
      </c>
      <c r="B80" s="54" t="s">
        <v>99</v>
      </c>
      <c r="C80" s="83">
        <f>D80+E81+F80</f>
        <v>43.98</v>
      </c>
      <c r="D80" s="84"/>
      <c r="E80" s="167"/>
      <c r="F80" s="84">
        <v>43.98</v>
      </c>
      <c r="G80" s="43"/>
      <c r="H80" s="81">
        <f>I80+J81+K80</f>
        <v>12</v>
      </c>
      <c r="I80" s="71"/>
      <c r="J80" s="108"/>
      <c r="K80" s="71">
        <v>12</v>
      </c>
      <c r="L80" s="110"/>
      <c r="M80" s="265">
        <f t="shared" si="14"/>
        <v>0.2728512960436562</v>
      </c>
      <c r="N80" s="63">
        <f>O80+P80+Q80</f>
        <v>12</v>
      </c>
      <c r="O80" s="71"/>
      <c r="P80" s="71"/>
      <c r="Q80" s="71">
        <v>12</v>
      </c>
      <c r="R80" s="219"/>
      <c r="S80" s="265">
        <f aca="true" t="shared" si="15" ref="S80:S108">N80/C80</f>
        <v>0.2728512960436562</v>
      </c>
      <c r="T80" s="194"/>
      <c r="U80" s="194"/>
    </row>
    <row r="81" spans="1:21" ht="21.75" customHeight="1">
      <c r="A81" s="10" t="s">
        <v>49</v>
      </c>
      <c r="B81" s="259" t="s">
        <v>100</v>
      </c>
      <c r="C81" s="83">
        <f>F81</f>
        <v>8.65</v>
      </c>
      <c r="D81" s="84"/>
      <c r="E81" s="84"/>
      <c r="F81" s="84">
        <v>8.65</v>
      </c>
      <c r="G81" s="43"/>
      <c r="H81" s="81">
        <f>I81+J82+K81</f>
        <v>0</v>
      </c>
      <c r="I81" s="71"/>
      <c r="J81" s="71"/>
      <c r="K81" s="71">
        <v>0</v>
      </c>
      <c r="L81" s="110"/>
      <c r="M81" s="265">
        <f t="shared" si="14"/>
        <v>0</v>
      </c>
      <c r="N81" s="63">
        <f>O81+P81+Q81</f>
        <v>0</v>
      </c>
      <c r="O81" s="71"/>
      <c r="P81" s="71"/>
      <c r="Q81" s="71">
        <v>0</v>
      </c>
      <c r="R81" s="219"/>
      <c r="S81" s="265">
        <f t="shared" si="15"/>
        <v>0</v>
      </c>
      <c r="T81" s="194"/>
      <c r="U81" s="194"/>
    </row>
    <row r="82" spans="1:21" ht="24.75" customHeight="1">
      <c r="A82" s="10" t="s">
        <v>27</v>
      </c>
      <c r="B82" s="259" t="s">
        <v>101</v>
      </c>
      <c r="C82" s="83">
        <f>F82</f>
        <v>38.77</v>
      </c>
      <c r="D82" s="84"/>
      <c r="E82" s="84"/>
      <c r="F82" s="84">
        <v>38.77</v>
      </c>
      <c r="G82" s="43"/>
      <c r="H82" s="81">
        <f>I82+J83+K82</f>
        <v>0</v>
      </c>
      <c r="I82" s="71"/>
      <c r="J82" s="71"/>
      <c r="K82" s="71">
        <v>0</v>
      </c>
      <c r="L82" s="110"/>
      <c r="M82" s="265">
        <f t="shared" si="14"/>
        <v>0</v>
      </c>
      <c r="N82" s="63">
        <f>O82+P82+Q82</f>
        <v>0</v>
      </c>
      <c r="O82" s="71"/>
      <c r="P82" s="71"/>
      <c r="Q82" s="71">
        <v>0</v>
      </c>
      <c r="R82" s="219"/>
      <c r="S82" s="265">
        <f t="shared" si="15"/>
        <v>0</v>
      </c>
      <c r="T82" s="194"/>
      <c r="U82" s="194"/>
    </row>
    <row r="83" spans="1:21" ht="27.75" customHeight="1">
      <c r="A83" s="10" t="s">
        <v>34</v>
      </c>
      <c r="B83" s="259" t="s">
        <v>102</v>
      </c>
      <c r="C83" s="83">
        <f>F83</f>
        <v>43.32</v>
      </c>
      <c r="D83" s="84"/>
      <c r="E83" s="84"/>
      <c r="F83" s="84">
        <v>43.32</v>
      </c>
      <c r="G83" s="43"/>
      <c r="H83" s="81">
        <f>I83+J84+K83</f>
        <v>0</v>
      </c>
      <c r="I83" s="71"/>
      <c r="J83" s="71"/>
      <c r="K83" s="71">
        <v>0</v>
      </c>
      <c r="L83" s="110"/>
      <c r="M83" s="265">
        <f t="shared" si="14"/>
        <v>0</v>
      </c>
      <c r="N83" s="63">
        <f>O83+P83+Q83</f>
        <v>0</v>
      </c>
      <c r="O83" s="71"/>
      <c r="P83" s="71"/>
      <c r="Q83" s="71">
        <v>0</v>
      </c>
      <c r="R83" s="219"/>
      <c r="S83" s="265">
        <f t="shared" si="15"/>
        <v>0</v>
      </c>
      <c r="T83" s="194"/>
      <c r="U83" s="194"/>
    </row>
    <row r="84" spans="1:21" ht="24.75" customHeight="1">
      <c r="A84" s="10" t="s">
        <v>53</v>
      </c>
      <c r="B84" s="259" t="s">
        <v>103</v>
      </c>
      <c r="C84" s="83">
        <f>F84</f>
        <v>0.95</v>
      </c>
      <c r="D84" s="84"/>
      <c r="E84" s="84"/>
      <c r="F84" s="84">
        <v>0.95</v>
      </c>
      <c r="G84" s="43"/>
      <c r="H84" s="81">
        <f>I84+J85+K84</f>
        <v>0.49</v>
      </c>
      <c r="I84" s="71"/>
      <c r="J84" s="71"/>
      <c r="K84" s="71">
        <v>0.49</v>
      </c>
      <c r="L84" s="110"/>
      <c r="M84" s="265">
        <f t="shared" si="14"/>
        <v>0.5157894736842106</v>
      </c>
      <c r="N84" s="63">
        <f>O84+P84+Q84</f>
        <v>0.49</v>
      </c>
      <c r="O84" s="71"/>
      <c r="P84" s="71"/>
      <c r="Q84" s="71">
        <v>0.49</v>
      </c>
      <c r="R84" s="219"/>
      <c r="S84" s="265">
        <f t="shared" si="15"/>
        <v>0.5157894736842106</v>
      </c>
      <c r="T84" s="194"/>
      <c r="U84" s="194"/>
    </row>
    <row r="85" spans="1:21" ht="20.25" customHeight="1">
      <c r="A85" s="10" t="s">
        <v>26</v>
      </c>
      <c r="B85" s="344" t="s">
        <v>59</v>
      </c>
      <c r="C85" s="166">
        <f>C86+C87+C88+C89+C90</f>
        <v>165.07999999999998</v>
      </c>
      <c r="D85" s="163"/>
      <c r="E85" s="84"/>
      <c r="F85" s="163">
        <f>F86+F87+F88+F89+F90</f>
        <v>165.07999999999998</v>
      </c>
      <c r="G85" s="43"/>
      <c r="H85" s="111">
        <f>H86+H87+H88+H89+H90</f>
        <v>14.49</v>
      </c>
      <c r="I85" s="105"/>
      <c r="J85" s="71"/>
      <c r="K85" s="105">
        <f>K86+K87+K88+K89+K90</f>
        <v>14.49</v>
      </c>
      <c r="L85" s="108"/>
      <c r="M85" s="251">
        <f t="shared" si="14"/>
        <v>0.08777562393990793</v>
      </c>
      <c r="N85" s="107">
        <f>N86+N87+N88+N89+N90</f>
        <v>14.49</v>
      </c>
      <c r="O85" s="105"/>
      <c r="P85" s="108"/>
      <c r="Q85" s="105">
        <f>Q86+Q87+Q88+Q89+Q90</f>
        <v>14.49</v>
      </c>
      <c r="R85" s="219"/>
      <c r="S85" s="251">
        <f t="shared" si="15"/>
        <v>0.08777562393990793</v>
      </c>
      <c r="T85" s="194"/>
      <c r="U85" s="194"/>
    </row>
    <row r="86" spans="1:21" ht="27" customHeight="1">
      <c r="A86" s="10" t="s">
        <v>38</v>
      </c>
      <c r="B86" s="54" t="s">
        <v>99</v>
      </c>
      <c r="C86" s="408">
        <f>F86</f>
        <v>73.39</v>
      </c>
      <c r="D86" s="84"/>
      <c r="E86" s="167"/>
      <c r="F86" s="84">
        <v>73.39</v>
      </c>
      <c r="G86" s="43"/>
      <c r="H86" s="81">
        <f>I86+J87+K86</f>
        <v>14</v>
      </c>
      <c r="I86" s="105"/>
      <c r="J86" s="108"/>
      <c r="K86" s="71">
        <v>14</v>
      </c>
      <c r="L86" s="108"/>
      <c r="M86" s="266">
        <f t="shared" si="14"/>
        <v>0.1907616841531544</v>
      </c>
      <c r="N86" s="63">
        <f>O86+P86+Q86</f>
        <v>14</v>
      </c>
      <c r="O86" s="105"/>
      <c r="P86" s="105"/>
      <c r="Q86" s="71">
        <v>14</v>
      </c>
      <c r="R86" s="219"/>
      <c r="S86" s="266">
        <f t="shared" si="15"/>
        <v>0.1907616841531544</v>
      </c>
      <c r="T86" s="194"/>
      <c r="U86" s="194"/>
    </row>
    <row r="87" spans="1:21" ht="20.25" customHeight="1">
      <c r="A87" s="10" t="s">
        <v>28</v>
      </c>
      <c r="B87" s="259" t="s">
        <v>100</v>
      </c>
      <c r="C87" s="408">
        <f>F87</f>
        <v>8.65</v>
      </c>
      <c r="D87" s="84"/>
      <c r="E87" s="84"/>
      <c r="F87" s="84">
        <v>8.65</v>
      </c>
      <c r="G87" s="43"/>
      <c r="H87" s="81">
        <f>I87+J88+K87</f>
        <v>0</v>
      </c>
      <c r="I87" s="105"/>
      <c r="J87" s="105"/>
      <c r="K87" s="71">
        <v>0</v>
      </c>
      <c r="L87" s="108"/>
      <c r="M87" s="265">
        <f t="shared" si="14"/>
        <v>0</v>
      </c>
      <c r="N87" s="63">
        <f>O87+P87+Q87</f>
        <v>0</v>
      </c>
      <c r="O87" s="105"/>
      <c r="P87" s="105"/>
      <c r="Q87" s="71">
        <v>0</v>
      </c>
      <c r="R87" s="219"/>
      <c r="S87" s="265">
        <f t="shared" si="15"/>
        <v>0</v>
      </c>
      <c r="T87" s="194"/>
      <c r="U87" s="194"/>
    </row>
    <row r="88" spans="1:21" ht="24" customHeight="1">
      <c r="A88" s="10" t="s">
        <v>78</v>
      </c>
      <c r="B88" s="259" t="s">
        <v>101</v>
      </c>
      <c r="C88" s="408">
        <f>F88</f>
        <v>38.77</v>
      </c>
      <c r="D88" s="84"/>
      <c r="E88" s="84"/>
      <c r="F88" s="84">
        <v>38.77</v>
      </c>
      <c r="G88" s="43"/>
      <c r="H88" s="81">
        <f>I88+J89+K88</f>
        <v>0</v>
      </c>
      <c r="I88" s="105"/>
      <c r="J88" s="105"/>
      <c r="K88" s="71">
        <v>0</v>
      </c>
      <c r="L88" s="108"/>
      <c r="M88" s="265">
        <f t="shared" si="14"/>
        <v>0</v>
      </c>
      <c r="N88" s="63">
        <f>O88+P88+Q88</f>
        <v>0</v>
      </c>
      <c r="O88" s="105"/>
      <c r="P88" s="105"/>
      <c r="Q88" s="71">
        <v>0</v>
      </c>
      <c r="R88" s="219"/>
      <c r="S88" s="265">
        <f t="shared" si="15"/>
        <v>0</v>
      </c>
      <c r="T88" s="194"/>
      <c r="U88" s="194"/>
    </row>
    <row r="89" spans="1:21" ht="24.75" customHeight="1">
      <c r="A89" s="10" t="s">
        <v>79</v>
      </c>
      <c r="B89" s="259" t="s">
        <v>102</v>
      </c>
      <c r="C89" s="408">
        <f>F89</f>
        <v>43.32</v>
      </c>
      <c r="D89" s="84"/>
      <c r="E89" s="84"/>
      <c r="F89" s="84">
        <v>43.32</v>
      </c>
      <c r="G89" s="43"/>
      <c r="H89" s="81">
        <f>I89+J90+K89</f>
        <v>0</v>
      </c>
      <c r="I89" s="105"/>
      <c r="J89" s="105"/>
      <c r="K89" s="71">
        <v>0</v>
      </c>
      <c r="L89" s="108"/>
      <c r="M89" s="265">
        <f t="shared" si="14"/>
        <v>0</v>
      </c>
      <c r="N89" s="63">
        <f>O89+P89+Q89</f>
        <v>0</v>
      </c>
      <c r="O89" s="105"/>
      <c r="P89" s="105"/>
      <c r="Q89" s="71">
        <v>0</v>
      </c>
      <c r="R89" s="219"/>
      <c r="S89" s="265">
        <f t="shared" si="15"/>
        <v>0</v>
      </c>
      <c r="T89" s="194"/>
      <c r="U89" s="194"/>
    </row>
    <row r="90" spans="1:21" ht="24" customHeight="1">
      <c r="A90" s="10" t="s">
        <v>104</v>
      </c>
      <c r="B90" s="382" t="s">
        <v>103</v>
      </c>
      <c r="C90" s="408">
        <f>F90</f>
        <v>0.95</v>
      </c>
      <c r="D90" s="84"/>
      <c r="E90" s="84"/>
      <c r="F90" s="84">
        <v>0.95</v>
      </c>
      <c r="G90" s="43"/>
      <c r="H90" s="81">
        <f>I90+J91+K90</f>
        <v>0.49</v>
      </c>
      <c r="I90" s="105"/>
      <c r="J90" s="105"/>
      <c r="K90" s="71">
        <v>0.49</v>
      </c>
      <c r="L90" s="108"/>
      <c r="M90" s="265">
        <f t="shared" si="14"/>
        <v>0.5157894736842106</v>
      </c>
      <c r="N90" s="63">
        <f>O90+P90+Q90</f>
        <v>0.49</v>
      </c>
      <c r="O90" s="105"/>
      <c r="P90" s="105"/>
      <c r="Q90" s="71">
        <v>0.49</v>
      </c>
      <c r="R90" s="219"/>
      <c r="S90" s="265">
        <f t="shared" si="15"/>
        <v>0.5157894736842106</v>
      </c>
      <c r="T90" s="194"/>
      <c r="U90" s="194"/>
    </row>
    <row r="91" spans="1:21" ht="19.5" customHeight="1">
      <c r="A91" s="10" t="s">
        <v>45</v>
      </c>
      <c r="B91" s="344" t="s">
        <v>105</v>
      </c>
      <c r="C91" s="166">
        <f>C92+C93+C94+C95+C96</f>
        <v>145.58999999999997</v>
      </c>
      <c r="D91" s="84"/>
      <c r="E91" s="84"/>
      <c r="F91" s="163">
        <f>F92+F93+F94+F95+F96</f>
        <v>145.58999999999997</v>
      </c>
      <c r="G91" s="43"/>
      <c r="H91" s="111">
        <f>H92+H93+H94+H95+H96</f>
        <v>12.48</v>
      </c>
      <c r="I91" s="71"/>
      <c r="J91" s="105"/>
      <c r="K91" s="105">
        <f>K92+K93+K94+K95+K96</f>
        <v>12.48</v>
      </c>
      <c r="L91" s="108"/>
      <c r="M91" s="251">
        <f t="shared" si="14"/>
        <v>0.08572017308881107</v>
      </c>
      <c r="N91" s="107">
        <f>N92+N93+N94+N95+N96</f>
        <v>12.48</v>
      </c>
      <c r="O91" s="71"/>
      <c r="P91" s="110"/>
      <c r="Q91" s="105">
        <f>Q92+Q93+Q94+Q95+Q96</f>
        <v>12.48</v>
      </c>
      <c r="R91" s="219"/>
      <c r="S91" s="251">
        <f t="shared" si="15"/>
        <v>0.08572017308881107</v>
      </c>
      <c r="T91" s="194"/>
      <c r="U91" s="194"/>
    </row>
    <row r="92" spans="1:21" ht="26.25" customHeight="1">
      <c r="A92" s="10" t="s">
        <v>32</v>
      </c>
      <c r="B92" s="54" t="s">
        <v>99</v>
      </c>
      <c r="C92" s="83">
        <f>D92+E93+F92</f>
        <v>53.89</v>
      </c>
      <c r="D92" s="163"/>
      <c r="E92" s="413"/>
      <c r="F92" s="84">
        <v>53.89</v>
      </c>
      <c r="G92" s="43"/>
      <c r="H92" s="81">
        <f>I92+J93+K92</f>
        <v>12</v>
      </c>
      <c r="I92" s="105"/>
      <c r="J92" s="110"/>
      <c r="K92" s="71">
        <v>12</v>
      </c>
      <c r="L92" s="108"/>
      <c r="M92" s="265">
        <f t="shared" si="14"/>
        <v>0.22267582111709036</v>
      </c>
      <c r="N92" s="63">
        <f>O92+P92+Q92</f>
        <v>12</v>
      </c>
      <c r="O92" s="105"/>
      <c r="P92" s="105"/>
      <c r="Q92" s="71">
        <v>12</v>
      </c>
      <c r="R92" s="219"/>
      <c r="S92" s="265">
        <f t="shared" si="15"/>
        <v>0.22267582111709036</v>
      </c>
      <c r="T92" s="194"/>
      <c r="U92" s="194"/>
    </row>
    <row r="93" spans="1:21" ht="20.25" customHeight="1">
      <c r="A93" s="10" t="s">
        <v>62</v>
      </c>
      <c r="B93" s="259" t="s">
        <v>100</v>
      </c>
      <c r="C93" s="83">
        <f>D93+E94+F93</f>
        <v>8.66</v>
      </c>
      <c r="D93" s="84"/>
      <c r="E93" s="163"/>
      <c r="F93" s="84">
        <v>8.66</v>
      </c>
      <c r="G93" s="43"/>
      <c r="H93" s="81">
        <f>I93+J94+K93</f>
        <v>0</v>
      </c>
      <c r="I93" s="71"/>
      <c r="J93" s="105"/>
      <c r="K93" s="71">
        <v>0</v>
      </c>
      <c r="L93" s="110"/>
      <c r="M93" s="265">
        <f t="shared" si="14"/>
        <v>0</v>
      </c>
      <c r="N93" s="63">
        <f>O93+P93+Q93</f>
        <v>0</v>
      </c>
      <c r="O93" s="71"/>
      <c r="P93" s="71"/>
      <c r="Q93" s="71">
        <v>0</v>
      </c>
      <c r="R93" s="219"/>
      <c r="S93" s="265">
        <f t="shared" si="15"/>
        <v>0</v>
      </c>
      <c r="T93" s="194"/>
      <c r="U93" s="194"/>
    </row>
    <row r="94" spans="1:21" ht="27.75" customHeight="1">
      <c r="A94" s="10" t="s">
        <v>63</v>
      </c>
      <c r="B94" s="259" t="s">
        <v>101</v>
      </c>
      <c r="C94" s="83">
        <f>F94</f>
        <v>38.77</v>
      </c>
      <c r="D94" s="84"/>
      <c r="E94" s="84"/>
      <c r="F94" s="84">
        <v>38.77</v>
      </c>
      <c r="G94" s="43"/>
      <c r="H94" s="190">
        <f>I94+J95+K94</f>
        <v>0</v>
      </c>
      <c r="I94" s="85"/>
      <c r="J94" s="71"/>
      <c r="K94" s="71">
        <v>0</v>
      </c>
      <c r="L94" s="110"/>
      <c r="M94" s="265">
        <f t="shared" si="14"/>
        <v>0</v>
      </c>
      <c r="N94" s="44">
        <f>O94+P94+Q94</f>
        <v>0</v>
      </c>
      <c r="O94" s="85"/>
      <c r="P94" s="85"/>
      <c r="Q94" s="71">
        <v>0</v>
      </c>
      <c r="R94" s="219"/>
      <c r="S94" s="265">
        <f t="shared" si="15"/>
        <v>0</v>
      </c>
      <c r="T94" s="194"/>
      <c r="U94" s="194"/>
    </row>
    <row r="95" spans="1:21" ht="27" customHeight="1">
      <c r="A95" s="10" t="s">
        <v>64</v>
      </c>
      <c r="B95" s="259" t="s">
        <v>102</v>
      </c>
      <c r="C95" s="83">
        <f>F95</f>
        <v>43.32</v>
      </c>
      <c r="D95" s="84"/>
      <c r="E95" s="84"/>
      <c r="F95" s="84">
        <v>43.32</v>
      </c>
      <c r="G95" s="43"/>
      <c r="H95" s="190">
        <f>I95+J96+K95</f>
        <v>0</v>
      </c>
      <c r="I95" s="85"/>
      <c r="J95" s="85"/>
      <c r="K95" s="71">
        <v>0</v>
      </c>
      <c r="L95" s="110"/>
      <c r="M95" s="265">
        <f t="shared" si="14"/>
        <v>0</v>
      </c>
      <c r="N95" s="44">
        <f>O95+P95+Q95</f>
        <v>0</v>
      </c>
      <c r="O95" s="85"/>
      <c r="P95" s="85"/>
      <c r="Q95" s="71">
        <v>0</v>
      </c>
      <c r="R95" s="219"/>
      <c r="S95" s="265">
        <f t="shared" si="15"/>
        <v>0</v>
      </c>
      <c r="T95" s="194"/>
      <c r="U95" s="194"/>
    </row>
    <row r="96" spans="1:21" ht="25.5" customHeight="1">
      <c r="A96" s="10" t="s">
        <v>106</v>
      </c>
      <c r="B96" s="382" t="s">
        <v>103</v>
      </c>
      <c r="C96" s="83">
        <f>F96</f>
        <v>0.95</v>
      </c>
      <c r="D96" s="84"/>
      <c r="E96" s="84"/>
      <c r="F96" s="84">
        <v>0.95</v>
      </c>
      <c r="G96" s="43"/>
      <c r="H96" s="190">
        <f>I96+J97+K96</f>
        <v>0.48</v>
      </c>
      <c r="I96" s="85"/>
      <c r="J96" s="85"/>
      <c r="K96" s="71">
        <v>0.48</v>
      </c>
      <c r="L96" s="110"/>
      <c r="M96" s="265">
        <f t="shared" si="14"/>
        <v>0.5052631578947369</v>
      </c>
      <c r="N96" s="44">
        <f>O96+P96+Q96</f>
        <v>0.48</v>
      </c>
      <c r="O96" s="85"/>
      <c r="P96" s="85"/>
      <c r="Q96" s="71">
        <v>0.48</v>
      </c>
      <c r="R96" s="219"/>
      <c r="S96" s="265">
        <f t="shared" si="15"/>
        <v>0.5052631578947369</v>
      </c>
      <c r="T96" s="194"/>
      <c r="U96" s="194"/>
    </row>
    <row r="97" spans="1:21" ht="29.25" customHeight="1">
      <c r="A97" s="10" t="s">
        <v>36</v>
      </c>
      <c r="B97" s="344" t="s">
        <v>107</v>
      </c>
      <c r="C97" s="485">
        <f>C98+C99</f>
        <v>18.96</v>
      </c>
      <c r="D97" s="163"/>
      <c r="E97" s="84"/>
      <c r="F97" s="486">
        <f>F98+F99</f>
        <v>18.96</v>
      </c>
      <c r="G97" s="43"/>
      <c r="H97" s="124">
        <f>H98+H99</f>
        <v>0</v>
      </c>
      <c r="I97" s="105"/>
      <c r="J97" s="85"/>
      <c r="K97" s="120">
        <f>K98+K99</f>
        <v>0</v>
      </c>
      <c r="L97" s="110"/>
      <c r="M97" s="251">
        <f t="shared" si="14"/>
        <v>0</v>
      </c>
      <c r="N97" s="124">
        <f>N98+N99</f>
        <v>0</v>
      </c>
      <c r="O97" s="105"/>
      <c r="P97" s="108"/>
      <c r="Q97" s="120">
        <f>Q98+Q99</f>
        <v>0</v>
      </c>
      <c r="R97" s="219"/>
      <c r="S97" s="251">
        <f t="shared" si="15"/>
        <v>0</v>
      </c>
      <c r="T97" s="194"/>
      <c r="U97" s="194"/>
    </row>
    <row r="98" spans="1:21" ht="25.5" customHeight="1">
      <c r="A98" s="10" t="s">
        <v>33</v>
      </c>
      <c r="B98" s="54" t="s">
        <v>99</v>
      </c>
      <c r="C98" s="83">
        <f>F98</f>
        <v>13.23</v>
      </c>
      <c r="D98" s="84"/>
      <c r="E98" s="167"/>
      <c r="F98" s="84">
        <v>13.23</v>
      </c>
      <c r="G98" s="43"/>
      <c r="H98" s="190">
        <f>I98+J99+K98</f>
        <v>0</v>
      </c>
      <c r="I98" s="85"/>
      <c r="J98" s="108"/>
      <c r="K98" s="71">
        <v>0</v>
      </c>
      <c r="L98" s="110"/>
      <c r="M98" s="265">
        <f t="shared" si="14"/>
        <v>0</v>
      </c>
      <c r="N98" s="44">
        <f>O98+P98+Q98</f>
        <v>0</v>
      </c>
      <c r="O98" s="85"/>
      <c r="P98" s="85"/>
      <c r="Q98" s="71">
        <v>0</v>
      </c>
      <c r="R98" s="219"/>
      <c r="S98" s="265">
        <f t="shared" si="15"/>
        <v>0</v>
      </c>
      <c r="T98" s="194"/>
      <c r="U98" s="194"/>
    </row>
    <row r="99" spans="1:21" ht="24" customHeight="1">
      <c r="A99" s="10" t="s">
        <v>55</v>
      </c>
      <c r="B99" s="259" t="s">
        <v>101</v>
      </c>
      <c r="C99" s="83">
        <f>F99</f>
        <v>5.73</v>
      </c>
      <c r="D99" s="84"/>
      <c r="E99" s="84"/>
      <c r="F99" s="84">
        <v>5.73</v>
      </c>
      <c r="G99" s="43"/>
      <c r="H99" s="190">
        <f>I99+J100+K99</f>
        <v>0</v>
      </c>
      <c r="I99" s="85"/>
      <c r="J99" s="85"/>
      <c r="K99" s="71">
        <v>0</v>
      </c>
      <c r="L99" s="110"/>
      <c r="M99" s="265">
        <f t="shared" si="14"/>
        <v>0</v>
      </c>
      <c r="N99" s="44">
        <f>O99+P99+Q99</f>
        <v>0</v>
      </c>
      <c r="O99" s="85"/>
      <c r="P99" s="85"/>
      <c r="Q99" s="71">
        <v>0</v>
      </c>
      <c r="R99" s="219"/>
      <c r="S99" s="265">
        <f t="shared" si="15"/>
        <v>0</v>
      </c>
      <c r="T99" s="194"/>
      <c r="U99" s="194"/>
    </row>
    <row r="100" spans="1:21" ht="25.5" customHeight="1">
      <c r="A100" s="10" t="s">
        <v>37</v>
      </c>
      <c r="B100" s="344" t="s">
        <v>108</v>
      </c>
      <c r="C100" s="485">
        <f>C101+C102</f>
        <v>10.07</v>
      </c>
      <c r="D100" s="84"/>
      <c r="E100" s="84"/>
      <c r="F100" s="486">
        <f>F101+F102</f>
        <v>10.07</v>
      </c>
      <c r="G100" s="43"/>
      <c r="H100" s="112">
        <f>H101+H102</f>
        <v>0</v>
      </c>
      <c r="I100" s="71"/>
      <c r="J100" s="85"/>
      <c r="K100" s="120">
        <f>K101+K102</f>
        <v>0</v>
      </c>
      <c r="L100" s="110"/>
      <c r="M100" s="268">
        <f t="shared" si="14"/>
        <v>0</v>
      </c>
      <c r="N100" s="124">
        <f>N101+N102</f>
        <v>0</v>
      </c>
      <c r="O100" s="71"/>
      <c r="P100" s="110"/>
      <c r="Q100" s="120">
        <f>Q101+Q102</f>
        <v>0</v>
      </c>
      <c r="R100" s="219"/>
      <c r="S100" s="268">
        <f t="shared" si="15"/>
        <v>0</v>
      </c>
      <c r="T100" s="194"/>
      <c r="U100" s="194"/>
    </row>
    <row r="101" spans="1:21" ht="25.5" customHeight="1">
      <c r="A101" s="10" t="s">
        <v>54</v>
      </c>
      <c r="B101" s="54" t="s">
        <v>99</v>
      </c>
      <c r="C101" s="83">
        <f>F101</f>
        <v>4.34</v>
      </c>
      <c r="D101" s="84"/>
      <c r="E101" s="413"/>
      <c r="F101" s="84">
        <v>4.34</v>
      </c>
      <c r="G101" s="43"/>
      <c r="H101" s="190">
        <f>I101+J102+K101</f>
        <v>0</v>
      </c>
      <c r="I101" s="85"/>
      <c r="J101" s="110"/>
      <c r="K101" s="71">
        <v>0</v>
      </c>
      <c r="L101" s="110"/>
      <c r="M101" s="266">
        <f t="shared" si="14"/>
        <v>0</v>
      </c>
      <c r="N101" s="44">
        <f>O101+P101+Q101</f>
        <v>0</v>
      </c>
      <c r="O101" s="85"/>
      <c r="P101" s="85"/>
      <c r="Q101" s="71">
        <v>0</v>
      </c>
      <c r="R101" s="219"/>
      <c r="S101" s="266">
        <f t="shared" si="15"/>
        <v>0</v>
      </c>
      <c r="T101" s="194"/>
      <c r="U101" s="194"/>
    </row>
    <row r="102" spans="1:21" ht="27" customHeight="1">
      <c r="A102" s="10" t="s">
        <v>77</v>
      </c>
      <c r="B102" s="259" t="s">
        <v>101</v>
      </c>
      <c r="C102" s="83">
        <f>F102</f>
        <v>5.73</v>
      </c>
      <c r="D102" s="84"/>
      <c r="E102" s="84"/>
      <c r="F102" s="84">
        <v>5.73</v>
      </c>
      <c r="G102" s="43"/>
      <c r="H102" s="190">
        <f>I102+J103+K102</f>
        <v>0</v>
      </c>
      <c r="I102" s="85"/>
      <c r="J102" s="85"/>
      <c r="K102" s="71">
        <v>0</v>
      </c>
      <c r="L102" s="110"/>
      <c r="M102" s="265">
        <f t="shared" si="14"/>
        <v>0</v>
      </c>
      <c r="N102" s="44">
        <f>O102+P102+Q102</f>
        <v>0</v>
      </c>
      <c r="O102" s="85"/>
      <c r="P102" s="85"/>
      <c r="Q102" s="71">
        <v>0</v>
      </c>
      <c r="R102" s="219"/>
      <c r="S102" s="265">
        <f t="shared" si="15"/>
        <v>0</v>
      </c>
      <c r="T102" s="194"/>
      <c r="U102" s="194"/>
    </row>
    <row r="103" spans="1:21" ht="27.75" customHeight="1">
      <c r="A103" s="10" t="s">
        <v>46</v>
      </c>
      <c r="B103" s="344" t="s">
        <v>109</v>
      </c>
      <c r="C103" s="485">
        <f>C104+C105</f>
        <v>15.57</v>
      </c>
      <c r="D103" s="84"/>
      <c r="E103" s="84"/>
      <c r="F103" s="486">
        <f>F104+F105</f>
        <v>15.57</v>
      </c>
      <c r="G103" s="43"/>
      <c r="H103" s="112">
        <f>H104+H105</f>
        <v>0</v>
      </c>
      <c r="I103" s="71"/>
      <c r="J103" s="85"/>
      <c r="K103" s="120">
        <f>K104+K105</f>
        <v>0</v>
      </c>
      <c r="L103" s="110"/>
      <c r="M103" s="251">
        <f t="shared" si="14"/>
        <v>0</v>
      </c>
      <c r="N103" s="124">
        <f>N104+N105</f>
        <v>0</v>
      </c>
      <c r="O103" s="71"/>
      <c r="P103" s="110"/>
      <c r="Q103" s="120">
        <f>Q104+Q105</f>
        <v>0</v>
      </c>
      <c r="R103" s="219"/>
      <c r="S103" s="251">
        <f t="shared" si="15"/>
        <v>0</v>
      </c>
      <c r="T103" s="194"/>
      <c r="U103" s="194"/>
    </row>
    <row r="104" spans="1:21" ht="28.5" customHeight="1">
      <c r="A104" s="10" t="s">
        <v>19</v>
      </c>
      <c r="B104" s="54" t="s">
        <v>99</v>
      </c>
      <c r="C104" s="83">
        <f>F104</f>
        <v>4.11</v>
      </c>
      <c r="D104" s="84"/>
      <c r="E104" s="413"/>
      <c r="F104" s="84">
        <v>4.11</v>
      </c>
      <c r="G104" s="43"/>
      <c r="H104" s="190">
        <f>I104+J105+K104</f>
        <v>0</v>
      </c>
      <c r="I104" s="85"/>
      <c r="J104" s="110"/>
      <c r="K104" s="71">
        <v>0</v>
      </c>
      <c r="L104" s="110"/>
      <c r="M104" s="265">
        <f t="shared" si="14"/>
        <v>0</v>
      </c>
      <c r="N104" s="44">
        <f>O104+P104+Q104</f>
        <v>0</v>
      </c>
      <c r="O104" s="85"/>
      <c r="P104" s="85"/>
      <c r="Q104" s="71">
        <v>0</v>
      </c>
      <c r="R104" s="219"/>
      <c r="S104" s="265">
        <f t="shared" si="15"/>
        <v>0</v>
      </c>
      <c r="T104" s="194"/>
      <c r="U104" s="194"/>
    </row>
    <row r="105" spans="1:21" ht="27" customHeight="1">
      <c r="A105" s="10" t="s">
        <v>65</v>
      </c>
      <c r="B105" s="259" t="s">
        <v>101</v>
      </c>
      <c r="C105" s="83">
        <f>F105</f>
        <v>11.46</v>
      </c>
      <c r="D105" s="84"/>
      <c r="E105" s="84"/>
      <c r="F105" s="84">
        <v>11.46</v>
      </c>
      <c r="G105" s="43"/>
      <c r="H105" s="190">
        <f>I105+J106+K105</f>
        <v>0</v>
      </c>
      <c r="I105" s="85"/>
      <c r="J105" s="85"/>
      <c r="K105" s="71">
        <v>0</v>
      </c>
      <c r="L105" s="110"/>
      <c r="M105" s="265">
        <f t="shared" si="14"/>
        <v>0</v>
      </c>
      <c r="N105" s="44">
        <f>O105+P105+Q105</f>
        <v>0</v>
      </c>
      <c r="O105" s="85"/>
      <c r="P105" s="85"/>
      <c r="Q105" s="71">
        <v>0</v>
      </c>
      <c r="R105" s="219"/>
      <c r="S105" s="265">
        <f t="shared" si="15"/>
        <v>0</v>
      </c>
      <c r="T105" s="194"/>
      <c r="U105" s="194"/>
    </row>
    <row r="106" spans="1:21" ht="24" customHeight="1">
      <c r="A106" s="10" t="s">
        <v>110</v>
      </c>
      <c r="B106" s="344" t="s">
        <v>111</v>
      </c>
      <c r="C106" s="485">
        <f>C107+C108</f>
        <v>9.06</v>
      </c>
      <c r="D106" s="84"/>
      <c r="E106" s="413"/>
      <c r="F106" s="486">
        <f>F107+F108</f>
        <v>9.06</v>
      </c>
      <c r="G106" s="43"/>
      <c r="H106" s="112">
        <f>H107+H108</f>
        <v>0</v>
      </c>
      <c r="I106" s="71"/>
      <c r="J106" s="85"/>
      <c r="K106" s="120">
        <f>K107+K108</f>
        <v>0</v>
      </c>
      <c r="L106" s="110"/>
      <c r="M106" s="251">
        <f t="shared" si="14"/>
        <v>0</v>
      </c>
      <c r="N106" s="124">
        <f>N107+N108</f>
        <v>0</v>
      </c>
      <c r="O106" s="71"/>
      <c r="P106" s="110"/>
      <c r="Q106" s="120">
        <f>Q107+Q108</f>
        <v>0</v>
      </c>
      <c r="R106" s="219"/>
      <c r="S106" s="251">
        <f t="shared" si="15"/>
        <v>0</v>
      </c>
      <c r="T106" s="194"/>
      <c r="U106" s="194"/>
    </row>
    <row r="107" spans="1:21" ht="28.5" customHeight="1">
      <c r="A107" s="10" t="s">
        <v>60</v>
      </c>
      <c r="B107" s="54" t="s">
        <v>99</v>
      </c>
      <c r="C107" s="83">
        <f>F107</f>
        <v>2.94</v>
      </c>
      <c r="D107" s="84"/>
      <c r="E107" s="413"/>
      <c r="F107" s="84">
        <v>2.94</v>
      </c>
      <c r="G107" s="43"/>
      <c r="H107" s="190">
        <f>I107+J108+K107</f>
        <v>0</v>
      </c>
      <c r="I107" s="85"/>
      <c r="J107" s="110"/>
      <c r="K107" s="71">
        <v>0</v>
      </c>
      <c r="L107" s="110"/>
      <c r="M107" s="265">
        <f t="shared" si="14"/>
        <v>0</v>
      </c>
      <c r="N107" s="44">
        <f>O107+P107+Q107</f>
        <v>0</v>
      </c>
      <c r="O107" s="85"/>
      <c r="P107" s="85"/>
      <c r="Q107" s="71">
        <v>0</v>
      </c>
      <c r="R107" s="219"/>
      <c r="S107" s="265">
        <f t="shared" si="15"/>
        <v>0</v>
      </c>
      <c r="T107" s="194"/>
      <c r="U107" s="194"/>
    </row>
    <row r="108" spans="1:21" ht="24.75" customHeight="1" thickBot="1">
      <c r="A108" s="36" t="s">
        <v>61</v>
      </c>
      <c r="B108" s="546" t="s">
        <v>101</v>
      </c>
      <c r="C108" s="515">
        <f>F108</f>
        <v>6.12</v>
      </c>
      <c r="D108" s="544"/>
      <c r="E108" s="544"/>
      <c r="F108" s="544">
        <v>6.12</v>
      </c>
      <c r="G108" s="538"/>
      <c r="H108" s="547">
        <f>K108</f>
        <v>0</v>
      </c>
      <c r="I108" s="548"/>
      <c r="J108" s="548"/>
      <c r="K108" s="523">
        <v>0</v>
      </c>
      <c r="L108" s="524"/>
      <c r="M108" s="284">
        <f t="shared" si="14"/>
        <v>0</v>
      </c>
      <c r="N108" s="549">
        <f>O108+P108+Q108</f>
        <v>0</v>
      </c>
      <c r="O108" s="548"/>
      <c r="P108" s="548"/>
      <c r="Q108" s="523">
        <v>0</v>
      </c>
      <c r="R108" s="545"/>
      <c r="S108" s="284">
        <f t="shared" si="15"/>
        <v>0</v>
      </c>
      <c r="T108" s="194"/>
      <c r="U108" s="194"/>
    </row>
    <row r="109" spans="1:21" ht="66" customHeight="1" thickBot="1">
      <c r="A109" s="26" t="s">
        <v>41</v>
      </c>
      <c r="B109" s="458" t="s">
        <v>112</v>
      </c>
      <c r="C109" s="177">
        <f>C110+C111</f>
        <v>600</v>
      </c>
      <c r="D109" s="160"/>
      <c r="E109" s="178"/>
      <c r="F109" s="73">
        <f>F110+F111</f>
        <v>600</v>
      </c>
      <c r="G109" s="76"/>
      <c r="H109" s="177">
        <f>H110+H111</f>
        <v>46.25</v>
      </c>
      <c r="I109" s="160"/>
      <c r="J109" s="246"/>
      <c r="K109" s="73">
        <f>K110+K111</f>
        <v>46.25</v>
      </c>
      <c r="L109" s="117"/>
      <c r="M109" s="250">
        <f>H109/C109</f>
        <v>0.07708333333333334</v>
      </c>
      <c r="N109" s="177">
        <f>N110+N111</f>
        <v>46.25</v>
      </c>
      <c r="O109" s="160"/>
      <c r="P109" s="178"/>
      <c r="Q109" s="73">
        <f>Q110+Q111</f>
        <v>46.25</v>
      </c>
      <c r="R109" s="221"/>
      <c r="S109" s="250">
        <f>N109/C109</f>
        <v>0.07708333333333334</v>
      </c>
      <c r="T109" s="194"/>
      <c r="U109" s="194"/>
    </row>
    <row r="110" spans="1:21" ht="84.75" customHeight="1">
      <c r="A110" s="15" t="s">
        <v>47</v>
      </c>
      <c r="B110" s="390" t="s">
        <v>21</v>
      </c>
      <c r="C110" s="480">
        <f>D110+E111+F110</f>
        <v>500</v>
      </c>
      <c r="D110" s="182"/>
      <c r="E110" s="182"/>
      <c r="F110" s="182">
        <v>500</v>
      </c>
      <c r="G110" s="114"/>
      <c r="H110" s="252">
        <f>I110+J111+K110</f>
        <v>46.25</v>
      </c>
      <c r="I110" s="78"/>
      <c r="J110" s="182"/>
      <c r="K110" s="40">
        <v>46.25</v>
      </c>
      <c r="L110" s="109"/>
      <c r="M110" s="265">
        <f>H110/C110</f>
        <v>0.0925</v>
      </c>
      <c r="N110" s="44">
        <f>O110+P110+Q110</f>
        <v>46.25</v>
      </c>
      <c r="O110" s="40"/>
      <c r="P110" s="40"/>
      <c r="Q110" s="40">
        <v>46.25</v>
      </c>
      <c r="R110" s="222"/>
      <c r="S110" s="265">
        <f>N110/C110</f>
        <v>0.0925</v>
      </c>
      <c r="T110" s="194"/>
      <c r="U110" s="194"/>
    </row>
    <row r="111" spans="1:21" ht="58.5" customHeight="1" thickBot="1">
      <c r="A111" s="36" t="s">
        <v>26</v>
      </c>
      <c r="B111" s="550" t="s">
        <v>57</v>
      </c>
      <c r="C111" s="551">
        <f>F111</f>
        <v>100</v>
      </c>
      <c r="D111" s="544"/>
      <c r="E111" s="283"/>
      <c r="F111" s="544">
        <v>100</v>
      </c>
      <c r="G111" s="538"/>
      <c r="H111" s="549">
        <f>K111</f>
        <v>0</v>
      </c>
      <c r="I111" s="523"/>
      <c r="J111" s="121"/>
      <c r="K111" s="523">
        <v>0</v>
      </c>
      <c r="L111" s="524"/>
      <c r="M111" s="525">
        <f>H111/C111</f>
        <v>0</v>
      </c>
      <c r="N111" s="549">
        <f>O111+P111+Q111</f>
        <v>0</v>
      </c>
      <c r="O111" s="523"/>
      <c r="P111" s="523"/>
      <c r="Q111" s="523">
        <v>0</v>
      </c>
      <c r="R111" s="545"/>
      <c r="S111" s="525">
        <f>N111/C111</f>
        <v>0</v>
      </c>
      <c r="T111" s="194"/>
      <c r="U111" s="194"/>
    </row>
    <row r="112" spans="1:21" ht="137.25" customHeight="1">
      <c r="A112" s="617" t="s">
        <v>35</v>
      </c>
      <c r="B112" s="554" t="s">
        <v>152</v>
      </c>
      <c r="C112" s="555">
        <f>C114+C115+C116+C117+C119+C121+C123+C125+C127+C129+C130+C132+C133+C134+C135+C136+C137+C139+C140+C141+C142+C143</f>
        <v>152551.62500000003</v>
      </c>
      <c r="D112" s="556"/>
      <c r="E112" s="557">
        <f>E114+E115+E116+E117+E119+E121+E123+E125+E127+E129+E130+E132+E133+E134+E135+E136+E137+E139+E140+E141+E142+E143</f>
        <v>9564.15</v>
      </c>
      <c r="F112" s="557">
        <f>F114+F115+F116+F117+F119+F121+F123+F125+F127+F129+F130+F132+F133+F134+F135+F136+F137+F139+F140+F141+F142+F143</f>
        <v>142987.475</v>
      </c>
      <c r="G112" s="558"/>
      <c r="H112" s="555">
        <f>H114+H115+H116+H117+H119+H121+H123+H125+H127+H129+H130+H132+H133+H134+H135+H136+H137+H139+H140+H141+H142+H143</f>
        <v>17385.093</v>
      </c>
      <c r="I112" s="556"/>
      <c r="J112" s="557">
        <f>J114+J115+J116+J117+J119+J121+J123+J125+J127+J129+J130+J132+J133+J134+J135+J136+J137+J139+J140+J141+J142+J143</f>
        <v>0</v>
      </c>
      <c r="K112" s="557">
        <f>K114+K115+K116+K117+K119+K121+K123+K125+K127+K129+K130+K132+K133+K134+K135+K136+K137+K139+K140+K141+K142+K143</f>
        <v>17385.093</v>
      </c>
      <c r="L112" s="127"/>
      <c r="M112" s="559">
        <f>H112/C112</f>
        <v>0.11396203088626554</v>
      </c>
      <c r="N112" s="555">
        <f>N114+N115+N116+N117+N119+N121+N123+N125+N127+N129+N130+N132+N133+N134+N135+N136+N137+N139+N140+N141+N142+N143</f>
        <v>17385.093</v>
      </c>
      <c r="O112" s="556"/>
      <c r="P112" s="557">
        <f>P114+P115+P116+P117+P119+P121+P123+P125+P127+P129+P130+P132+P133+P134+P135+P136+P137+P139+P140+P141+P142+P143</f>
        <v>0</v>
      </c>
      <c r="Q112" s="557">
        <f>Q114+Q115+Q116+Q117+Q119+Q121+Q123+Q125+Q127+Q129+Q130+Q132+Q133+Q134+Q135+Q136+Q137+Q139+Q140+Q141+Q142+Q143</f>
        <v>17385.093</v>
      </c>
      <c r="R112" s="222"/>
      <c r="S112" s="560">
        <f>N112/C112</f>
        <v>0.11396203088626554</v>
      </c>
      <c r="T112" s="206"/>
      <c r="U112" s="206"/>
    </row>
    <row r="113" spans="1:21" ht="36.75" customHeight="1" thickBot="1">
      <c r="A113" s="609"/>
      <c r="B113" s="365" t="s">
        <v>267</v>
      </c>
      <c r="C113" s="466">
        <f>C118+C120+C122+C124+C126+C128+C131+C138</f>
        <v>16706.475</v>
      </c>
      <c r="D113" s="467"/>
      <c r="E113" s="561"/>
      <c r="F113" s="469">
        <f>F118+F120+F122+F124+F126+F128+F131+F138</f>
        <v>16706.475</v>
      </c>
      <c r="G113" s="315"/>
      <c r="H113" s="368">
        <f>H118+H120+H122+H124+H126+H128+H131+H138</f>
        <v>536.918</v>
      </c>
      <c r="I113" s="313"/>
      <c r="J113" s="562"/>
      <c r="K113" s="369">
        <f>K118+K120+K122+K124+K126+K128+K131+K138</f>
        <v>536.918</v>
      </c>
      <c r="L113" s="151"/>
      <c r="M113" s="312"/>
      <c r="N113" s="368">
        <f>N118+N120+N122+N124+N126+N128+N131+N138</f>
        <v>536.918</v>
      </c>
      <c r="O113" s="313"/>
      <c r="P113" s="314"/>
      <c r="Q113" s="369">
        <f>Q118+Q120+Q122+Q124+Q126+Q128+Q131+Q138</f>
        <v>536.918</v>
      </c>
      <c r="R113" s="229"/>
      <c r="S113" s="253"/>
      <c r="T113" s="206"/>
      <c r="U113" s="206"/>
    </row>
    <row r="114" spans="1:21" ht="48.75" customHeight="1">
      <c r="A114" s="411" t="s">
        <v>47</v>
      </c>
      <c r="B114" s="384" t="s">
        <v>215</v>
      </c>
      <c r="C114" s="426">
        <f>D114+E115+F114</f>
        <v>605.776</v>
      </c>
      <c r="D114" s="364"/>
      <c r="E114" s="552"/>
      <c r="F114" s="364">
        <v>605.776</v>
      </c>
      <c r="G114" s="139"/>
      <c r="H114" s="363">
        <f>J115+K114</f>
        <v>0</v>
      </c>
      <c r="I114" s="138"/>
      <c r="J114" s="553"/>
      <c r="K114" s="364">
        <v>0</v>
      </c>
      <c r="L114" s="109"/>
      <c r="M114" s="265">
        <f>H114/C114</f>
        <v>0</v>
      </c>
      <c r="N114" s="137">
        <f>P114+Q114</f>
        <v>0</v>
      </c>
      <c r="O114" s="138"/>
      <c r="P114" s="138"/>
      <c r="Q114" s="138">
        <v>0</v>
      </c>
      <c r="R114" s="223"/>
      <c r="S114" s="265">
        <f>N114/C114</f>
        <v>0</v>
      </c>
      <c r="T114" s="206"/>
      <c r="U114" s="206"/>
    </row>
    <row r="115" spans="1:21" ht="33" customHeight="1">
      <c r="A115" s="411" t="s">
        <v>26</v>
      </c>
      <c r="B115" s="310" t="s">
        <v>145</v>
      </c>
      <c r="C115" s="165">
        <f aca="true" t="shared" si="16" ref="C115:C143">F115</f>
        <v>9578.024</v>
      </c>
      <c r="D115" s="398"/>
      <c r="E115" s="364"/>
      <c r="F115" s="169">
        <v>9578.024</v>
      </c>
      <c r="G115" s="53"/>
      <c r="H115" s="49">
        <f aca="true" t="shared" si="17" ref="H115:H126">K115</f>
        <v>8130.646</v>
      </c>
      <c r="I115" s="123"/>
      <c r="J115" s="138"/>
      <c r="K115" s="48">
        <v>8130.646</v>
      </c>
      <c r="L115" s="110"/>
      <c r="M115" s="265">
        <f aca="true" t="shared" si="18" ref="M115:M125">H115/C115</f>
        <v>0.8488855321306358</v>
      </c>
      <c r="N115" s="69">
        <f aca="true" t="shared" si="19" ref="N115:N126">Q115</f>
        <v>8130.646</v>
      </c>
      <c r="O115" s="123"/>
      <c r="P115" s="48"/>
      <c r="Q115" s="48">
        <v>8130.646</v>
      </c>
      <c r="R115" s="223"/>
      <c r="S115" s="265">
        <f aca="true" t="shared" si="20" ref="S115:S125">N115/C115</f>
        <v>0.8488855321306358</v>
      </c>
      <c r="T115" s="206"/>
      <c r="U115" s="206"/>
    </row>
    <row r="116" spans="1:21" ht="48.75" customHeight="1">
      <c r="A116" s="411" t="s">
        <v>45</v>
      </c>
      <c r="B116" s="310" t="s">
        <v>146</v>
      </c>
      <c r="C116" s="165">
        <f t="shared" si="16"/>
        <v>5000</v>
      </c>
      <c r="D116" s="398"/>
      <c r="E116" s="169"/>
      <c r="F116" s="169">
        <v>5000</v>
      </c>
      <c r="G116" s="53"/>
      <c r="H116" s="49">
        <f t="shared" si="17"/>
        <v>0</v>
      </c>
      <c r="I116" s="123"/>
      <c r="J116" s="48"/>
      <c r="K116" s="48">
        <v>0</v>
      </c>
      <c r="L116" s="110"/>
      <c r="M116" s="265">
        <f t="shared" si="18"/>
        <v>0</v>
      </c>
      <c r="N116" s="69">
        <f t="shared" si="19"/>
        <v>0</v>
      </c>
      <c r="O116" s="123"/>
      <c r="P116" s="48"/>
      <c r="Q116" s="48">
        <v>0</v>
      </c>
      <c r="R116" s="223"/>
      <c r="S116" s="265">
        <f t="shared" si="20"/>
        <v>0</v>
      </c>
      <c r="T116" s="206"/>
      <c r="U116" s="206"/>
    </row>
    <row r="117" spans="1:21" ht="60.75" customHeight="1">
      <c r="A117" s="601" t="s">
        <v>36</v>
      </c>
      <c r="B117" s="310" t="s">
        <v>147</v>
      </c>
      <c r="C117" s="165">
        <f t="shared" si="16"/>
        <v>541.88</v>
      </c>
      <c r="D117" s="398"/>
      <c r="E117" s="169"/>
      <c r="F117" s="169">
        <v>541.88</v>
      </c>
      <c r="G117" s="53"/>
      <c r="H117" s="49">
        <f t="shared" si="17"/>
        <v>536.918</v>
      </c>
      <c r="I117" s="123"/>
      <c r="J117" s="48"/>
      <c r="K117" s="48">
        <v>536.918</v>
      </c>
      <c r="L117" s="110"/>
      <c r="M117" s="265">
        <f t="shared" si="18"/>
        <v>0.9908429910681332</v>
      </c>
      <c r="N117" s="69">
        <f t="shared" si="19"/>
        <v>536.918</v>
      </c>
      <c r="O117" s="123"/>
      <c r="P117" s="48"/>
      <c r="Q117" s="48">
        <v>536.918</v>
      </c>
      <c r="R117" s="223"/>
      <c r="S117" s="265">
        <f t="shared" si="20"/>
        <v>0.9908429910681332</v>
      </c>
      <c r="T117" s="206"/>
      <c r="U117" s="206"/>
    </row>
    <row r="118" spans="1:21" ht="34.5" customHeight="1">
      <c r="A118" s="602"/>
      <c r="B118" s="429" t="s">
        <v>267</v>
      </c>
      <c r="C118" s="400">
        <f>F118</f>
        <v>541.88</v>
      </c>
      <c r="D118" s="470"/>
      <c r="E118" s="169"/>
      <c r="F118" s="471">
        <v>541.88</v>
      </c>
      <c r="G118" s="53"/>
      <c r="H118" s="378">
        <f t="shared" si="17"/>
        <v>536.918</v>
      </c>
      <c r="I118" s="366"/>
      <c r="J118" s="48"/>
      <c r="K118" s="367">
        <v>536.918</v>
      </c>
      <c r="L118" s="108"/>
      <c r="M118" s="251"/>
      <c r="N118" s="379">
        <f t="shared" si="19"/>
        <v>536.918</v>
      </c>
      <c r="O118" s="366"/>
      <c r="P118" s="367"/>
      <c r="Q118" s="367">
        <v>536.918</v>
      </c>
      <c r="R118" s="223"/>
      <c r="S118" s="265"/>
      <c r="T118" s="206"/>
      <c r="U118" s="206"/>
    </row>
    <row r="119" spans="1:21" ht="60.75" customHeight="1">
      <c r="A119" s="601" t="s">
        <v>37</v>
      </c>
      <c r="B119" s="310" t="s">
        <v>189</v>
      </c>
      <c r="C119" s="165">
        <f t="shared" si="16"/>
        <v>366.192</v>
      </c>
      <c r="D119" s="398"/>
      <c r="E119" s="471"/>
      <c r="F119" s="169">
        <v>366.192</v>
      </c>
      <c r="G119" s="53"/>
      <c r="H119" s="49">
        <f t="shared" si="17"/>
        <v>0</v>
      </c>
      <c r="I119" s="123"/>
      <c r="J119" s="367"/>
      <c r="K119" s="48">
        <v>0</v>
      </c>
      <c r="L119" s="110"/>
      <c r="M119" s="266">
        <f t="shared" si="18"/>
        <v>0</v>
      </c>
      <c r="N119" s="69">
        <f t="shared" si="19"/>
        <v>0</v>
      </c>
      <c r="O119" s="123"/>
      <c r="P119" s="48"/>
      <c r="Q119" s="48">
        <v>0</v>
      </c>
      <c r="R119" s="219"/>
      <c r="S119" s="266">
        <f t="shared" si="20"/>
        <v>0</v>
      </c>
      <c r="T119" s="206"/>
      <c r="U119" s="206"/>
    </row>
    <row r="120" spans="1:21" ht="35.25" customHeight="1">
      <c r="A120" s="602"/>
      <c r="B120" s="429" t="s">
        <v>267</v>
      </c>
      <c r="C120" s="400">
        <f>F120</f>
        <v>366.192</v>
      </c>
      <c r="D120" s="470"/>
      <c r="E120" s="169"/>
      <c r="F120" s="471">
        <v>366.192</v>
      </c>
      <c r="G120" s="53"/>
      <c r="H120" s="378">
        <f>K120</f>
        <v>0</v>
      </c>
      <c r="I120" s="366"/>
      <c r="J120" s="48"/>
      <c r="K120" s="367">
        <v>0</v>
      </c>
      <c r="L120" s="108"/>
      <c r="M120" s="251"/>
      <c r="N120" s="379">
        <f>Q120</f>
        <v>0</v>
      </c>
      <c r="O120" s="366"/>
      <c r="P120" s="367"/>
      <c r="Q120" s="367">
        <v>0</v>
      </c>
      <c r="R120" s="223"/>
      <c r="S120" s="265"/>
      <c r="T120" s="206"/>
      <c r="U120" s="206"/>
    </row>
    <row r="121" spans="1:21" ht="58.5" customHeight="1">
      <c r="A121" s="601" t="s">
        <v>46</v>
      </c>
      <c r="B121" s="310" t="s">
        <v>190</v>
      </c>
      <c r="C121" s="165">
        <f t="shared" si="16"/>
        <v>584.573</v>
      </c>
      <c r="D121" s="398"/>
      <c r="E121" s="471"/>
      <c r="F121" s="169">
        <v>584.573</v>
      </c>
      <c r="G121" s="53"/>
      <c r="H121" s="49">
        <f t="shared" si="17"/>
        <v>0</v>
      </c>
      <c r="I121" s="123"/>
      <c r="J121" s="367"/>
      <c r="K121" s="48">
        <v>0</v>
      </c>
      <c r="L121" s="110"/>
      <c r="M121" s="265">
        <f t="shared" si="18"/>
        <v>0</v>
      </c>
      <c r="N121" s="69">
        <f t="shared" si="19"/>
        <v>0</v>
      </c>
      <c r="O121" s="123"/>
      <c r="P121" s="48"/>
      <c r="Q121" s="48">
        <v>0</v>
      </c>
      <c r="R121" s="223"/>
      <c r="S121" s="265">
        <f t="shared" si="20"/>
        <v>0</v>
      </c>
      <c r="T121" s="206"/>
      <c r="U121" s="206"/>
    </row>
    <row r="122" spans="1:21" ht="35.25" customHeight="1">
      <c r="A122" s="602"/>
      <c r="B122" s="429" t="s">
        <v>267</v>
      </c>
      <c r="C122" s="400">
        <f>F122</f>
        <v>584.573</v>
      </c>
      <c r="D122" s="470"/>
      <c r="E122" s="169"/>
      <c r="F122" s="471">
        <v>584.573</v>
      </c>
      <c r="G122" s="53"/>
      <c r="H122" s="378">
        <f t="shared" si="17"/>
        <v>0</v>
      </c>
      <c r="I122" s="366"/>
      <c r="J122" s="48"/>
      <c r="K122" s="367">
        <v>0</v>
      </c>
      <c r="L122" s="108"/>
      <c r="M122" s="251"/>
      <c r="N122" s="379">
        <f t="shared" si="19"/>
        <v>0</v>
      </c>
      <c r="O122" s="366"/>
      <c r="P122" s="367"/>
      <c r="Q122" s="367">
        <v>0</v>
      </c>
      <c r="R122" s="223"/>
      <c r="S122" s="265"/>
      <c r="T122" s="206"/>
      <c r="U122" s="206"/>
    </row>
    <row r="123" spans="1:21" ht="72.75" customHeight="1">
      <c r="A123" s="601" t="s">
        <v>110</v>
      </c>
      <c r="B123" s="310" t="s">
        <v>177</v>
      </c>
      <c r="C123" s="165">
        <f t="shared" si="16"/>
        <v>1019.98</v>
      </c>
      <c r="D123" s="398"/>
      <c r="E123" s="471"/>
      <c r="F123" s="169">
        <v>1019.98</v>
      </c>
      <c r="G123" s="53"/>
      <c r="H123" s="49">
        <f t="shared" si="17"/>
        <v>0</v>
      </c>
      <c r="I123" s="123"/>
      <c r="J123" s="367"/>
      <c r="K123" s="48">
        <v>0</v>
      </c>
      <c r="L123" s="110"/>
      <c r="M123" s="265">
        <f t="shared" si="18"/>
        <v>0</v>
      </c>
      <c r="N123" s="69">
        <f t="shared" si="19"/>
        <v>0</v>
      </c>
      <c r="O123" s="123"/>
      <c r="P123" s="48"/>
      <c r="Q123" s="48">
        <v>0</v>
      </c>
      <c r="R123" s="223"/>
      <c r="S123" s="265">
        <f t="shared" si="20"/>
        <v>0</v>
      </c>
      <c r="T123" s="206"/>
      <c r="U123" s="206"/>
    </row>
    <row r="124" spans="1:21" ht="36" customHeight="1">
      <c r="A124" s="602"/>
      <c r="B124" s="429" t="s">
        <v>267</v>
      </c>
      <c r="C124" s="400">
        <f>F124</f>
        <v>1019.98</v>
      </c>
      <c r="D124" s="470"/>
      <c r="E124" s="169"/>
      <c r="F124" s="471">
        <v>1019.98</v>
      </c>
      <c r="G124" s="53"/>
      <c r="H124" s="378">
        <f>K124</f>
        <v>0</v>
      </c>
      <c r="I124" s="366"/>
      <c r="J124" s="48"/>
      <c r="K124" s="367">
        <v>0</v>
      </c>
      <c r="L124" s="108"/>
      <c r="M124" s="251"/>
      <c r="N124" s="379">
        <f>Q124</f>
        <v>0</v>
      </c>
      <c r="O124" s="366"/>
      <c r="P124" s="367"/>
      <c r="Q124" s="367">
        <v>0</v>
      </c>
      <c r="R124" s="223"/>
      <c r="S124" s="265"/>
      <c r="T124" s="206"/>
      <c r="U124" s="206"/>
    </row>
    <row r="125" spans="1:21" ht="36.75" customHeight="1">
      <c r="A125" s="601" t="s">
        <v>70</v>
      </c>
      <c r="B125" s="310" t="s">
        <v>178</v>
      </c>
      <c r="C125" s="165">
        <f t="shared" si="16"/>
        <v>5967.043</v>
      </c>
      <c r="D125" s="398"/>
      <c r="E125" s="471"/>
      <c r="F125" s="169">
        <v>5967.043</v>
      </c>
      <c r="G125" s="53"/>
      <c r="H125" s="49">
        <f t="shared" si="17"/>
        <v>0</v>
      </c>
      <c r="I125" s="123"/>
      <c r="J125" s="367"/>
      <c r="K125" s="48">
        <v>0</v>
      </c>
      <c r="L125" s="110"/>
      <c r="M125" s="265">
        <f t="shared" si="18"/>
        <v>0</v>
      </c>
      <c r="N125" s="69">
        <f t="shared" si="19"/>
        <v>0</v>
      </c>
      <c r="O125" s="123"/>
      <c r="P125" s="48"/>
      <c r="Q125" s="48">
        <v>0</v>
      </c>
      <c r="R125" s="223"/>
      <c r="S125" s="265">
        <f t="shared" si="20"/>
        <v>0</v>
      </c>
      <c r="T125" s="206"/>
      <c r="U125" s="206"/>
    </row>
    <row r="126" spans="1:21" ht="34.5" customHeight="1">
      <c r="A126" s="602"/>
      <c r="B126" s="429" t="s">
        <v>267</v>
      </c>
      <c r="C126" s="400">
        <f>F126</f>
        <v>1271.47</v>
      </c>
      <c r="D126" s="470"/>
      <c r="E126" s="398"/>
      <c r="F126" s="471">
        <v>1271.47</v>
      </c>
      <c r="G126" s="53"/>
      <c r="H126" s="378">
        <f t="shared" si="17"/>
        <v>0</v>
      </c>
      <c r="I126" s="366"/>
      <c r="J126" s="48"/>
      <c r="K126" s="367">
        <v>0</v>
      </c>
      <c r="L126" s="108"/>
      <c r="M126" s="251"/>
      <c r="N126" s="379">
        <f t="shared" si="19"/>
        <v>0</v>
      </c>
      <c r="O126" s="366"/>
      <c r="P126" s="367"/>
      <c r="Q126" s="367">
        <v>0</v>
      </c>
      <c r="R126" s="223"/>
      <c r="S126" s="265"/>
      <c r="T126" s="206"/>
      <c r="U126" s="206"/>
    </row>
    <row r="127" spans="1:21" ht="49.5" customHeight="1">
      <c r="A127" s="601" t="s">
        <v>114</v>
      </c>
      <c r="B127" s="310" t="s">
        <v>179</v>
      </c>
      <c r="C127" s="165">
        <f t="shared" si="16"/>
        <v>277.059</v>
      </c>
      <c r="D127" s="398"/>
      <c r="E127" s="470"/>
      <c r="F127" s="169">
        <v>277.059</v>
      </c>
      <c r="G127" s="53"/>
      <c r="H127" s="49">
        <f>K127</f>
        <v>0</v>
      </c>
      <c r="I127" s="123"/>
      <c r="J127" s="367"/>
      <c r="K127" s="48">
        <v>0</v>
      </c>
      <c r="L127" s="110"/>
      <c r="M127" s="265">
        <f>H127/C127</f>
        <v>0</v>
      </c>
      <c r="N127" s="69">
        <f>Q127</f>
        <v>0</v>
      </c>
      <c r="O127" s="123"/>
      <c r="P127" s="48"/>
      <c r="Q127" s="48">
        <v>0</v>
      </c>
      <c r="R127" s="223"/>
      <c r="S127" s="265">
        <f>N127/C127</f>
        <v>0</v>
      </c>
      <c r="T127" s="206"/>
      <c r="U127" s="206"/>
    </row>
    <row r="128" spans="1:21" ht="35.25" customHeight="1">
      <c r="A128" s="602"/>
      <c r="B128" s="429" t="s">
        <v>267</v>
      </c>
      <c r="C128" s="400">
        <f>F128</f>
        <v>277.059</v>
      </c>
      <c r="D128" s="470"/>
      <c r="E128" s="398"/>
      <c r="F128" s="471">
        <v>277.059</v>
      </c>
      <c r="G128" s="53"/>
      <c r="H128" s="49">
        <f>K128</f>
        <v>0</v>
      </c>
      <c r="I128" s="123"/>
      <c r="J128" s="48"/>
      <c r="K128" s="48">
        <v>0</v>
      </c>
      <c r="L128" s="110"/>
      <c r="M128" s="265"/>
      <c r="N128" s="69">
        <f>Q128</f>
        <v>0</v>
      </c>
      <c r="O128" s="123"/>
      <c r="P128" s="48"/>
      <c r="Q128" s="48">
        <v>0</v>
      </c>
      <c r="R128" s="223"/>
      <c r="S128" s="265"/>
      <c r="T128" s="206"/>
      <c r="U128" s="206"/>
    </row>
    <row r="129" spans="1:21" ht="48.75" customHeight="1">
      <c r="A129" s="399" t="s">
        <v>44</v>
      </c>
      <c r="B129" s="310" t="s">
        <v>280</v>
      </c>
      <c r="C129" s="165">
        <f t="shared" si="16"/>
        <v>15164.197</v>
      </c>
      <c r="D129" s="398"/>
      <c r="E129" s="470"/>
      <c r="F129" s="169">
        <v>15164.197</v>
      </c>
      <c r="G129" s="53"/>
      <c r="H129" s="49">
        <f>K129</f>
        <v>23.6</v>
      </c>
      <c r="I129" s="123"/>
      <c r="J129" s="48"/>
      <c r="K129" s="48">
        <v>23.6</v>
      </c>
      <c r="L129" s="110"/>
      <c r="M129" s="265">
        <f>H129/C129</f>
        <v>0.001556297375983707</v>
      </c>
      <c r="N129" s="69">
        <f>Q129</f>
        <v>23.6</v>
      </c>
      <c r="O129" s="123"/>
      <c r="P129" s="48"/>
      <c r="Q129" s="48">
        <v>23.6</v>
      </c>
      <c r="R129" s="223"/>
      <c r="S129" s="265">
        <f>N129/C129</f>
        <v>0.001556297375983707</v>
      </c>
      <c r="T129" s="206"/>
      <c r="U129" s="206"/>
    </row>
    <row r="130" spans="1:21" ht="36" customHeight="1">
      <c r="A130" s="601" t="s">
        <v>31</v>
      </c>
      <c r="B130" s="310" t="s">
        <v>282</v>
      </c>
      <c r="C130" s="165">
        <f t="shared" si="16"/>
        <v>22683.034</v>
      </c>
      <c r="D130" s="398"/>
      <c r="E130" s="398"/>
      <c r="F130" s="169">
        <v>22683.034</v>
      </c>
      <c r="G130" s="53"/>
      <c r="H130" s="49">
        <f>K130</f>
        <v>3125.555</v>
      </c>
      <c r="I130" s="123"/>
      <c r="J130" s="48"/>
      <c r="K130" s="48">
        <v>3125.555</v>
      </c>
      <c r="L130" s="110"/>
      <c r="M130" s="265">
        <f>H130/C130</f>
        <v>0.13779263391308236</v>
      </c>
      <c r="N130" s="69">
        <f>Q130</f>
        <v>3125.555</v>
      </c>
      <c r="O130" s="123"/>
      <c r="P130" s="48"/>
      <c r="Q130" s="48">
        <v>3125.555</v>
      </c>
      <c r="R130" s="223"/>
      <c r="S130" s="265">
        <f>N130/C130</f>
        <v>0.13779263391308236</v>
      </c>
      <c r="T130" s="206"/>
      <c r="U130" s="206"/>
    </row>
    <row r="131" spans="1:21" ht="36" customHeight="1">
      <c r="A131" s="602"/>
      <c r="B131" s="429" t="s">
        <v>267</v>
      </c>
      <c r="C131" s="165">
        <f t="shared" si="16"/>
        <v>2645.321</v>
      </c>
      <c r="D131" s="398"/>
      <c r="E131" s="398"/>
      <c r="F131" s="169">
        <v>2645.321</v>
      </c>
      <c r="G131" s="53"/>
      <c r="H131" s="49">
        <f>K131</f>
        <v>0</v>
      </c>
      <c r="I131" s="123"/>
      <c r="J131" s="48"/>
      <c r="K131" s="48">
        <v>0</v>
      </c>
      <c r="L131" s="110"/>
      <c r="M131" s="265"/>
      <c r="N131" s="69">
        <f>Q131</f>
        <v>0</v>
      </c>
      <c r="O131" s="123"/>
      <c r="P131" s="48"/>
      <c r="Q131" s="48">
        <v>0</v>
      </c>
      <c r="R131" s="223"/>
      <c r="S131" s="265"/>
      <c r="T131" s="206"/>
      <c r="U131" s="206"/>
    </row>
    <row r="132" spans="1:21" ht="25.5" customHeight="1">
      <c r="A132" s="399" t="s">
        <v>41</v>
      </c>
      <c r="B132" s="310" t="s">
        <v>283</v>
      </c>
      <c r="C132" s="165">
        <f t="shared" si="16"/>
        <v>14780.566</v>
      </c>
      <c r="D132" s="398"/>
      <c r="E132" s="398"/>
      <c r="F132" s="169">
        <v>14780.566</v>
      </c>
      <c r="G132" s="53"/>
      <c r="H132" s="49">
        <f aca="true" t="shared" si="21" ref="H132:H138">K132</f>
        <v>2510.543</v>
      </c>
      <c r="I132" s="123"/>
      <c r="J132" s="48"/>
      <c r="K132" s="48">
        <v>2510.543</v>
      </c>
      <c r="L132" s="110"/>
      <c r="M132" s="265">
        <f aca="true" t="shared" si="22" ref="M132:M137">H132/C132</f>
        <v>0.169854320869715</v>
      </c>
      <c r="N132" s="69">
        <f aca="true" t="shared" si="23" ref="N132:N138">Q132</f>
        <v>2510.543</v>
      </c>
      <c r="O132" s="123"/>
      <c r="P132" s="48"/>
      <c r="Q132" s="48">
        <v>2510.543</v>
      </c>
      <c r="R132" s="223"/>
      <c r="S132" s="265">
        <f aca="true" t="shared" si="24" ref="S132:S137">N132/C132</f>
        <v>0.169854320869715</v>
      </c>
      <c r="T132" s="206"/>
      <c r="U132" s="206"/>
    </row>
    <row r="133" spans="1:21" ht="36" customHeight="1">
      <c r="A133" s="399" t="s">
        <v>35</v>
      </c>
      <c r="B133" s="310" t="s">
        <v>191</v>
      </c>
      <c r="C133" s="165">
        <f t="shared" si="16"/>
        <v>1572.6</v>
      </c>
      <c r="D133" s="398"/>
      <c r="E133" s="398"/>
      <c r="F133" s="169">
        <v>1572.6</v>
      </c>
      <c r="G133" s="53"/>
      <c r="H133" s="49">
        <f t="shared" si="21"/>
        <v>1534.038</v>
      </c>
      <c r="I133" s="123"/>
      <c r="J133" s="48"/>
      <c r="K133" s="48">
        <v>1534.038</v>
      </c>
      <c r="L133" s="110"/>
      <c r="M133" s="265">
        <f t="shared" si="22"/>
        <v>0.9754788248760016</v>
      </c>
      <c r="N133" s="69">
        <f t="shared" si="23"/>
        <v>1534.038</v>
      </c>
      <c r="O133" s="123"/>
      <c r="P133" s="48"/>
      <c r="Q133" s="48">
        <v>1534.038</v>
      </c>
      <c r="R133" s="223"/>
      <c r="S133" s="265">
        <f t="shared" si="24"/>
        <v>0.9754788248760016</v>
      </c>
      <c r="T133" s="206"/>
      <c r="U133" s="206"/>
    </row>
    <row r="134" spans="1:21" ht="49.5" customHeight="1">
      <c r="A134" s="399" t="s">
        <v>43</v>
      </c>
      <c r="B134" s="310" t="s">
        <v>270</v>
      </c>
      <c r="C134" s="165">
        <f t="shared" si="16"/>
        <v>4500</v>
      </c>
      <c r="D134" s="398"/>
      <c r="E134" s="398"/>
      <c r="F134" s="169">
        <v>4500</v>
      </c>
      <c r="G134" s="53"/>
      <c r="H134" s="49">
        <f t="shared" si="21"/>
        <v>1500.193</v>
      </c>
      <c r="I134" s="123"/>
      <c r="J134" s="48"/>
      <c r="K134" s="48">
        <v>1500.193</v>
      </c>
      <c r="L134" s="110"/>
      <c r="M134" s="265">
        <f t="shared" si="22"/>
        <v>0.33337622222222224</v>
      </c>
      <c r="N134" s="69">
        <f t="shared" si="23"/>
        <v>1500.193</v>
      </c>
      <c r="O134" s="123"/>
      <c r="P134" s="48"/>
      <c r="Q134" s="48">
        <v>1500.193</v>
      </c>
      <c r="R134" s="223"/>
      <c r="S134" s="265">
        <f t="shared" si="24"/>
        <v>0.33337622222222224</v>
      </c>
      <c r="T134" s="206"/>
      <c r="U134" s="206"/>
    </row>
    <row r="135" spans="1:21" ht="51" customHeight="1">
      <c r="A135" s="399" t="s">
        <v>25</v>
      </c>
      <c r="B135" s="310" t="s">
        <v>284</v>
      </c>
      <c r="C135" s="165">
        <f>E135+F135</f>
        <v>29981.292</v>
      </c>
      <c r="D135" s="398"/>
      <c r="E135" s="398">
        <v>9564.15</v>
      </c>
      <c r="F135" s="169">
        <v>20417.142</v>
      </c>
      <c r="G135" s="53"/>
      <c r="H135" s="83">
        <f>J136+K135</f>
        <v>23.6</v>
      </c>
      <c r="I135" s="123"/>
      <c r="J135" s="48">
        <v>0</v>
      </c>
      <c r="K135" s="48">
        <v>23.6</v>
      </c>
      <c r="L135" s="110"/>
      <c r="M135" s="265">
        <f t="shared" si="22"/>
        <v>0.0007871575381074305</v>
      </c>
      <c r="N135" s="83">
        <f>P135+Q135</f>
        <v>23.6</v>
      </c>
      <c r="O135" s="123"/>
      <c r="P135" s="48">
        <v>0</v>
      </c>
      <c r="Q135" s="48">
        <v>23.6</v>
      </c>
      <c r="R135" s="223"/>
      <c r="S135" s="265">
        <f t="shared" si="24"/>
        <v>0.0007871575381074305</v>
      </c>
      <c r="T135" s="206"/>
      <c r="U135" s="206"/>
    </row>
    <row r="136" spans="1:21" ht="71.25" customHeight="1">
      <c r="A136" s="399" t="s">
        <v>50</v>
      </c>
      <c r="B136" s="310" t="s">
        <v>298</v>
      </c>
      <c r="C136" s="165">
        <f t="shared" si="16"/>
        <v>5700.632</v>
      </c>
      <c r="D136" s="398"/>
      <c r="E136" s="398"/>
      <c r="F136" s="169">
        <v>5700.632</v>
      </c>
      <c r="G136" s="53"/>
      <c r="H136" s="49">
        <f t="shared" si="21"/>
        <v>0</v>
      </c>
      <c r="I136" s="123"/>
      <c r="J136" s="48"/>
      <c r="K136" s="48">
        <v>0</v>
      </c>
      <c r="L136" s="110"/>
      <c r="M136" s="265">
        <f t="shared" si="22"/>
        <v>0</v>
      </c>
      <c r="N136" s="69">
        <f t="shared" si="23"/>
        <v>0</v>
      </c>
      <c r="O136" s="123"/>
      <c r="P136" s="48"/>
      <c r="Q136" s="48">
        <v>0</v>
      </c>
      <c r="R136" s="223"/>
      <c r="S136" s="265">
        <f t="shared" si="24"/>
        <v>0</v>
      </c>
      <c r="T136" s="206"/>
      <c r="U136" s="206"/>
    </row>
    <row r="137" spans="1:21" ht="37.5" customHeight="1">
      <c r="A137" s="601" t="s">
        <v>42</v>
      </c>
      <c r="B137" s="310" t="s">
        <v>192</v>
      </c>
      <c r="C137" s="165">
        <f t="shared" si="16"/>
        <v>13470.129</v>
      </c>
      <c r="D137" s="398"/>
      <c r="E137" s="398"/>
      <c r="F137" s="169">
        <v>13470.129</v>
      </c>
      <c r="G137" s="53"/>
      <c r="H137" s="49">
        <f t="shared" si="21"/>
        <v>0</v>
      </c>
      <c r="I137" s="123"/>
      <c r="J137" s="48"/>
      <c r="K137" s="48">
        <v>0</v>
      </c>
      <c r="L137" s="110"/>
      <c r="M137" s="265">
        <f t="shared" si="22"/>
        <v>0</v>
      </c>
      <c r="N137" s="69">
        <f t="shared" si="23"/>
        <v>0</v>
      </c>
      <c r="O137" s="123"/>
      <c r="P137" s="48"/>
      <c r="Q137" s="48">
        <v>0</v>
      </c>
      <c r="R137" s="223"/>
      <c r="S137" s="265">
        <f t="shared" si="24"/>
        <v>0</v>
      </c>
      <c r="T137" s="206"/>
      <c r="U137" s="206"/>
    </row>
    <row r="138" spans="1:21" ht="37.5" customHeight="1">
      <c r="A138" s="602"/>
      <c r="B138" s="429" t="s">
        <v>267</v>
      </c>
      <c r="C138" s="165">
        <f t="shared" si="16"/>
        <v>10000</v>
      </c>
      <c r="D138" s="398"/>
      <c r="E138" s="398"/>
      <c r="F138" s="169">
        <v>10000</v>
      </c>
      <c r="G138" s="53"/>
      <c r="H138" s="49">
        <f t="shared" si="21"/>
        <v>0</v>
      </c>
      <c r="I138" s="123"/>
      <c r="J138" s="48"/>
      <c r="K138" s="48">
        <v>0</v>
      </c>
      <c r="L138" s="110"/>
      <c r="M138" s="265"/>
      <c r="N138" s="69">
        <f t="shared" si="23"/>
        <v>0</v>
      </c>
      <c r="O138" s="123"/>
      <c r="P138" s="48"/>
      <c r="Q138" s="48">
        <v>0</v>
      </c>
      <c r="R138" s="223"/>
      <c r="S138" s="265"/>
      <c r="T138" s="206"/>
      <c r="U138" s="206"/>
    </row>
    <row r="139" spans="1:21" ht="60.75" customHeight="1">
      <c r="A139" s="399" t="s">
        <v>66</v>
      </c>
      <c r="B139" s="310" t="s">
        <v>281</v>
      </c>
      <c r="C139" s="165">
        <f t="shared" si="16"/>
        <v>8088.423</v>
      </c>
      <c r="D139" s="398"/>
      <c r="E139" s="398"/>
      <c r="F139" s="169">
        <v>8088.423</v>
      </c>
      <c r="G139" s="53"/>
      <c r="H139" s="49">
        <f>K139</f>
        <v>0</v>
      </c>
      <c r="I139" s="123"/>
      <c r="J139" s="48"/>
      <c r="K139" s="48">
        <v>0</v>
      </c>
      <c r="L139" s="110"/>
      <c r="M139" s="265">
        <f aca="true" t="shared" si="25" ref="M139:M149">H139/C139</f>
        <v>0</v>
      </c>
      <c r="N139" s="69">
        <f>Q139</f>
        <v>0</v>
      </c>
      <c r="O139" s="123"/>
      <c r="P139" s="48"/>
      <c r="Q139" s="48">
        <v>0</v>
      </c>
      <c r="R139" s="223"/>
      <c r="S139" s="265">
        <f aca="true" t="shared" si="26" ref="S139:S149">N139/C139</f>
        <v>0</v>
      </c>
      <c r="T139" s="206"/>
      <c r="U139" s="206"/>
    </row>
    <row r="140" spans="1:21" ht="40.5" customHeight="1">
      <c r="A140" s="399" t="s">
        <v>67</v>
      </c>
      <c r="B140" s="310" t="s">
        <v>193</v>
      </c>
      <c r="C140" s="165">
        <f t="shared" si="16"/>
        <v>5282.07</v>
      </c>
      <c r="D140" s="398"/>
      <c r="E140" s="398"/>
      <c r="F140" s="169">
        <v>5282.07</v>
      </c>
      <c r="G140" s="53"/>
      <c r="H140" s="363">
        <f>K140</f>
        <v>0</v>
      </c>
      <c r="I140" s="385"/>
      <c r="J140" s="48"/>
      <c r="K140" s="138">
        <v>0</v>
      </c>
      <c r="L140" s="109"/>
      <c r="M140" s="265">
        <f t="shared" si="25"/>
        <v>0</v>
      </c>
      <c r="N140" s="137">
        <f>Q140</f>
        <v>0</v>
      </c>
      <c r="O140" s="385"/>
      <c r="P140" s="138"/>
      <c r="Q140" s="138">
        <v>0</v>
      </c>
      <c r="R140" s="223"/>
      <c r="S140" s="265">
        <f t="shared" si="26"/>
        <v>0</v>
      </c>
      <c r="T140" s="206"/>
      <c r="U140" s="206"/>
    </row>
    <row r="141" spans="1:21" ht="50.25" customHeight="1">
      <c r="A141" s="399" t="s">
        <v>68</v>
      </c>
      <c r="B141" s="310" t="s">
        <v>285</v>
      </c>
      <c r="C141" s="165">
        <f t="shared" si="16"/>
        <v>3959.831</v>
      </c>
      <c r="D141" s="398"/>
      <c r="E141" s="398"/>
      <c r="F141" s="169">
        <v>3959.831</v>
      </c>
      <c r="G141" s="53"/>
      <c r="H141" s="49">
        <f>K141</f>
        <v>0</v>
      </c>
      <c r="I141" s="123"/>
      <c r="J141" s="138"/>
      <c r="K141" s="48">
        <v>0</v>
      </c>
      <c r="L141" s="110"/>
      <c r="M141" s="421">
        <f t="shared" si="25"/>
        <v>0</v>
      </c>
      <c r="N141" s="69">
        <f>Q141</f>
        <v>0</v>
      </c>
      <c r="O141" s="123"/>
      <c r="P141" s="123"/>
      <c r="Q141" s="48">
        <v>0</v>
      </c>
      <c r="R141" s="401"/>
      <c r="S141" s="266">
        <f t="shared" si="26"/>
        <v>0</v>
      </c>
      <c r="T141" s="206"/>
      <c r="U141" s="206"/>
    </row>
    <row r="142" spans="1:21" ht="39" customHeight="1">
      <c r="A142" s="399" t="s">
        <v>263</v>
      </c>
      <c r="B142" s="310" t="s">
        <v>286</v>
      </c>
      <c r="C142" s="165">
        <f t="shared" si="16"/>
        <v>1424.117</v>
      </c>
      <c r="D142" s="398"/>
      <c r="E142" s="398"/>
      <c r="F142" s="169">
        <v>1424.117</v>
      </c>
      <c r="G142" s="53"/>
      <c r="H142" s="49">
        <f>K142</f>
        <v>0</v>
      </c>
      <c r="I142" s="123"/>
      <c r="J142" s="123"/>
      <c r="K142" s="48">
        <v>0</v>
      </c>
      <c r="L142" s="110"/>
      <c r="M142" s="421">
        <f t="shared" si="25"/>
        <v>0</v>
      </c>
      <c r="N142" s="69">
        <f>Q142</f>
        <v>0</v>
      </c>
      <c r="O142" s="123"/>
      <c r="P142" s="123"/>
      <c r="Q142" s="48">
        <v>0</v>
      </c>
      <c r="R142" s="219"/>
      <c r="S142" s="266">
        <f t="shared" si="26"/>
        <v>0</v>
      </c>
      <c r="T142" s="206"/>
      <c r="U142" s="206"/>
    </row>
    <row r="143" spans="1:21" ht="60" customHeight="1">
      <c r="A143" s="399" t="s">
        <v>264</v>
      </c>
      <c r="B143" s="310" t="s">
        <v>287</v>
      </c>
      <c r="C143" s="165">
        <f t="shared" si="16"/>
        <v>2004.207</v>
      </c>
      <c r="D143" s="398"/>
      <c r="E143" s="398"/>
      <c r="F143" s="169">
        <v>2004.207</v>
      </c>
      <c r="G143" s="53"/>
      <c r="H143" s="49">
        <f>K143</f>
        <v>0</v>
      </c>
      <c r="I143" s="123"/>
      <c r="J143" s="123"/>
      <c r="K143" s="48">
        <v>0</v>
      </c>
      <c r="L143" s="110"/>
      <c r="M143" s="421">
        <f t="shared" si="25"/>
        <v>0</v>
      </c>
      <c r="N143" s="69">
        <f>Q143</f>
        <v>0</v>
      </c>
      <c r="O143" s="123"/>
      <c r="P143" s="123"/>
      <c r="Q143" s="48">
        <v>0</v>
      </c>
      <c r="R143" s="219"/>
      <c r="S143" s="266">
        <f t="shared" si="26"/>
        <v>0</v>
      </c>
      <c r="T143" s="206"/>
      <c r="U143" s="206"/>
    </row>
    <row r="144" spans="1:21" ht="103.5" customHeight="1" thickBot="1">
      <c r="A144" s="41" t="s">
        <v>43</v>
      </c>
      <c r="B144" s="499" t="s">
        <v>85</v>
      </c>
      <c r="C144" s="183">
        <f>C145+C146</f>
        <v>343.7</v>
      </c>
      <c r="D144" s="184"/>
      <c r="E144" s="275"/>
      <c r="F144" s="186">
        <f>F145+F146</f>
        <v>343.7</v>
      </c>
      <c r="G144" s="576"/>
      <c r="H144" s="183">
        <f>H145+H146</f>
        <v>52.435</v>
      </c>
      <c r="I144" s="184"/>
      <c r="J144" s="78"/>
      <c r="K144" s="186">
        <f>K145+K146</f>
        <v>52.435</v>
      </c>
      <c r="L144" s="151"/>
      <c r="M144" s="253">
        <f t="shared" si="25"/>
        <v>0.15256037241780623</v>
      </c>
      <c r="N144" s="183">
        <f>N145+N146</f>
        <v>52.435</v>
      </c>
      <c r="O144" s="184"/>
      <c r="P144" s="185"/>
      <c r="Q144" s="186">
        <f>Q145+Q146</f>
        <v>52.435</v>
      </c>
      <c r="R144" s="229"/>
      <c r="S144" s="253">
        <f t="shared" si="26"/>
        <v>0.15256037241780623</v>
      </c>
      <c r="T144" s="206"/>
      <c r="U144" s="206"/>
    </row>
    <row r="145" spans="1:21" ht="51" customHeight="1">
      <c r="A145" s="262" t="s">
        <v>47</v>
      </c>
      <c r="B145" s="118" t="s">
        <v>86</v>
      </c>
      <c r="C145" s="181">
        <f>F145</f>
        <v>130</v>
      </c>
      <c r="D145" s="182"/>
      <c r="E145" s="520"/>
      <c r="F145" s="263">
        <v>130</v>
      </c>
      <c r="G145" s="129"/>
      <c r="H145" s="100">
        <f>K145</f>
        <v>52.435</v>
      </c>
      <c r="I145" s="40"/>
      <c r="J145" s="520"/>
      <c r="K145" s="92">
        <v>52.435</v>
      </c>
      <c r="L145" s="127"/>
      <c r="M145" s="264">
        <f t="shared" si="25"/>
        <v>0.40334615384615385</v>
      </c>
      <c r="N145" s="100">
        <f>Q145</f>
        <v>52.435</v>
      </c>
      <c r="O145" s="40"/>
      <c r="P145" s="40"/>
      <c r="Q145" s="92">
        <v>52.435</v>
      </c>
      <c r="R145" s="222"/>
      <c r="S145" s="264">
        <f t="shared" si="26"/>
        <v>0.40334615384615385</v>
      </c>
      <c r="T145" s="206"/>
      <c r="U145" s="206"/>
    </row>
    <row r="146" spans="1:21" ht="40.5" customHeight="1" thickBot="1">
      <c r="A146" s="11" t="s">
        <v>26</v>
      </c>
      <c r="B146" s="324" t="s">
        <v>204</v>
      </c>
      <c r="C146" s="360">
        <f>F146</f>
        <v>213.7</v>
      </c>
      <c r="D146" s="283"/>
      <c r="E146" s="283"/>
      <c r="F146" s="283">
        <v>213.7</v>
      </c>
      <c r="G146" s="122"/>
      <c r="H146" s="64">
        <f>K146</f>
        <v>0</v>
      </c>
      <c r="I146" s="121"/>
      <c r="J146" s="121"/>
      <c r="K146" s="121">
        <v>0</v>
      </c>
      <c r="L146" s="159"/>
      <c r="M146" s="525">
        <f t="shared" si="25"/>
        <v>0</v>
      </c>
      <c r="N146" s="64">
        <f>Q146</f>
        <v>0</v>
      </c>
      <c r="O146" s="121"/>
      <c r="P146" s="121"/>
      <c r="Q146" s="121">
        <v>0</v>
      </c>
      <c r="R146" s="220"/>
      <c r="S146" s="525">
        <f t="shared" si="26"/>
        <v>0</v>
      </c>
      <c r="T146" s="206"/>
      <c r="U146" s="206"/>
    </row>
    <row r="147" spans="1:21" ht="40.5" customHeight="1" thickBot="1">
      <c r="A147" s="26" t="s">
        <v>25</v>
      </c>
      <c r="B147" s="431" t="s">
        <v>214</v>
      </c>
      <c r="C147" s="73">
        <f>C148+C150+C154</f>
        <v>637.06</v>
      </c>
      <c r="D147" s="73"/>
      <c r="E147" s="73">
        <f>E148+E150+E154</f>
        <v>287.06</v>
      </c>
      <c r="F147" s="73">
        <f>F148+F150+F154</f>
        <v>350</v>
      </c>
      <c r="G147" s="180"/>
      <c r="H147" s="73">
        <f>H148+H150+H154</f>
        <v>120</v>
      </c>
      <c r="I147" s="73"/>
      <c r="J147" s="563"/>
      <c r="K147" s="73">
        <f>K148+K150+K154</f>
        <v>120</v>
      </c>
      <c r="L147" s="72"/>
      <c r="M147" s="250">
        <f t="shared" si="25"/>
        <v>0.18836530311116695</v>
      </c>
      <c r="N147" s="73">
        <f>N148+N150+N154</f>
        <v>0</v>
      </c>
      <c r="O147" s="73"/>
      <c r="P147" s="73">
        <f>P150</f>
        <v>0</v>
      </c>
      <c r="Q147" s="73">
        <f>Q148+Q150+Q154</f>
        <v>0</v>
      </c>
      <c r="R147" s="209"/>
      <c r="S147" s="250">
        <f t="shared" si="26"/>
        <v>0</v>
      </c>
      <c r="T147" s="200"/>
      <c r="U147" s="200"/>
    </row>
    <row r="148" spans="1:21" ht="26.25" customHeight="1">
      <c r="A148" s="402" t="s">
        <v>247</v>
      </c>
      <c r="B148" s="490" t="s">
        <v>206</v>
      </c>
      <c r="C148" s="381">
        <f>C149</f>
        <v>140</v>
      </c>
      <c r="D148" s="316"/>
      <c r="E148" s="520"/>
      <c r="F148" s="316">
        <f>F149</f>
        <v>140</v>
      </c>
      <c r="G148" s="374"/>
      <c r="H148" s="381">
        <f>H149</f>
        <v>0</v>
      </c>
      <c r="I148" s="316"/>
      <c r="J148" s="520">
        <f>J151</f>
        <v>0</v>
      </c>
      <c r="K148" s="316">
        <f>K149</f>
        <v>0</v>
      </c>
      <c r="L148" s="127"/>
      <c r="M148" s="254">
        <f t="shared" si="25"/>
        <v>0</v>
      </c>
      <c r="N148" s="381">
        <f>N149</f>
        <v>0</v>
      </c>
      <c r="O148" s="316"/>
      <c r="P148" s="316"/>
      <c r="Q148" s="316">
        <f>Q149</f>
        <v>0</v>
      </c>
      <c r="R148" s="226"/>
      <c r="S148" s="254">
        <f t="shared" si="26"/>
        <v>0</v>
      </c>
      <c r="T148" s="200"/>
      <c r="U148" s="200"/>
    </row>
    <row r="149" spans="1:21" ht="48" customHeight="1">
      <c r="A149" s="403" t="s">
        <v>47</v>
      </c>
      <c r="B149" s="54" t="s">
        <v>18</v>
      </c>
      <c r="C149" s="408">
        <f>F149</f>
        <v>140</v>
      </c>
      <c r="D149" s="375"/>
      <c r="E149" s="535"/>
      <c r="F149" s="84">
        <v>140</v>
      </c>
      <c r="G149" s="376"/>
      <c r="H149" s="63">
        <f>I149+J150+K149</f>
        <v>0</v>
      </c>
      <c r="I149" s="71"/>
      <c r="J149" s="535"/>
      <c r="K149" s="71">
        <v>0</v>
      </c>
      <c r="L149" s="110"/>
      <c r="M149" s="265">
        <f t="shared" si="25"/>
        <v>0</v>
      </c>
      <c r="N149" s="63">
        <f>O149+P149+Q149</f>
        <v>0</v>
      </c>
      <c r="O149" s="71"/>
      <c r="P149" s="71"/>
      <c r="Q149" s="71">
        <v>0</v>
      </c>
      <c r="R149" s="219"/>
      <c r="S149" s="265">
        <f t="shared" si="26"/>
        <v>0</v>
      </c>
      <c r="T149" s="200"/>
      <c r="U149" s="200"/>
    </row>
    <row r="150" spans="1:21" ht="14.25" customHeight="1">
      <c r="A150" s="404" t="s">
        <v>156</v>
      </c>
      <c r="B150" s="479" t="s">
        <v>158</v>
      </c>
      <c r="C150" s="409">
        <f>C151+C152+C153</f>
        <v>347.06</v>
      </c>
      <c r="D150" s="287"/>
      <c r="E150" s="495">
        <f>E151+E152+E153</f>
        <v>287.06</v>
      </c>
      <c r="F150" s="377">
        <f>F151+F152</f>
        <v>60</v>
      </c>
      <c r="G150" s="371"/>
      <c r="H150" s="409">
        <f>H151+H152+H153</f>
        <v>0</v>
      </c>
      <c r="I150" s="287"/>
      <c r="J150" s="495">
        <f>J151+J152+J153</f>
        <v>0</v>
      </c>
      <c r="K150" s="377">
        <f>K151+K152</f>
        <v>0</v>
      </c>
      <c r="L150" s="372"/>
      <c r="M150" s="256">
        <f aca="true" t="shared" si="27" ref="M150:M157">H150/C150</f>
        <v>0</v>
      </c>
      <c r="N150" s="409">
        <f>N151+N152+N153</f>
        <v>0</v>
      </c>
      <c r="O150" s="287"/>
      <c r="P150" s="495">
        <f>P151+P152+P153</f>
        <v>0</v>
      </c>
      <c r="Q150" s="377">
        <f>Q151+Q152</f>
        <v>0</v>
      </c>
      <c r="R150" s="373"/>
      <c r="S150" s="256">
        <f aca="true" t="shared" si="28" ref="S150:S157">N150/C150</f>
        <v>0</v>
      </c>
      <c r="T150" s="200"/>
      <c r="U150" s="200"/>
    </row>
    <row r="151" spans="1:21" ht="47.25" customHeight="1">
      <c r="A151" s="42" t="s">
        <v>47</v>
      </c>
      <c r="B151" s="118" t="s">
        <v>205</v>
      </c>
      <c r="C151" s="83">
        <f>D151+E152+F151</f>
        <v>10</v>
      </c>
      <c r="D151" s="84"/>
      <c r="E151" s="424"/>
      <c r="F151" s="84">
        <v>10</v>
      </c>
      <c r="G151" s="43"/>
      <c r="H151" s="63">
        <f>I151+J152+K151</f>
        <v>0</v>
      </c>
      <c r="I151" s="71"/>
      <c r="J151" s="424"/>
      <c r="K151" s="71">
        <v>0</v>
      </c>
      <c r="L151" s="110"/>
      <c r="M151" s="265">
        <f t="shared" si="27"/>
        <v>0</v>
      </c>
      <c r="N151" s="63">
        <f>O151+P151+Q151</f>
        <v>0</v>
      </c>
      <c r="O151" s="71"/>
      <c r="P151" s="71"/>
      <c r="Q151" s="71">
        <v>0</v>
      </c>
      <c r="R151" s="219"/>
      <c r="S151" s="265">
        <f t="shared" si="28"/>
        <v>0</v>
      </c>
      <c r="T151" s="206"/>
      <c r="U151" s="206"/>
    </row>
    <row r="152" spans="1:21" ht="74.25" customHeight="1">
      <c r="A152" s="42" t="s">
        <v>26</v>
      </c>
      <c r="B152" s="118" t="s">
        <v>209</v>
      </c>
      <c r="C152" s="83">
        <f>F152</f>
        <v>50</v>
      </c>
      <c r="D152" s="84"/>
      <c r="E152" s="84"/>
      <c r="F152" s="84">
        <v>50</v>
      </c>
      <c r="G152" s="43"/>
      <c r="H152" s="63">
        <f>I152+J153+K152</f>
        <v>0</v>
      </c>
      <c r="I152" s="71"/>
      <c r="J152" s="71"/>
      <c r="K152" s="71">
        <v>0</v>
      </c>
      <c r="L152" s="110"/>
      <c r="M152" s="266">
        <f t="shared" si="27"/>
        <v>0</v>
      </c>
      <c r="N152" s="63">
        <f>O152+P152+Q152</f>
        <v>0</v>
      </c>
      <c r="O152" s="71"/>
      <c r="P152" s="71"/>
      <c r="Q152" s="71">
        <v>0</v>
      </c>
      <c r="R152" s="219"/>
      <c r="S152" s="266">
        <f t="shared" si="28"/>
        <v>0</v>
      </c>
      <c r="T152" s="206"/>
      <c r="U152" s="206"/>
    </row>
    <row r="153" spans="1:21" ht="38.25" customHeight="1">
      <c r="A153" s="42" t="s">
        <v>45</v>
      </c>
      <c r="B153" s="118" t="s">
        <v>296</v>
      </c>
      <c r="C153" s="83">
        <f>E153</f>
        <v>287.06</v>
      </c>
      <c r="D153" s="84"/>
      <c r="E153" s="413">
        <v>287.06</v>
      </c>
      <c r="F153" s="84"/>
      <c r="G153" s="43"/>
      <c r="H153" s="63">
        <f>I153+J154+K153</f>
        <v>0</v>
      </c>
      <c r="I153" s="71"/>
      <c r="J153" s="71"/>
      <c r="K153" s="71">
        <v>0</v>
      </c>
      <c r="L153" s="110"/>
      <c r="M153" s="266">
        <f>H153/C153</f>
        <v>0</v>
      </c>
      <c r="N153" s="63">
        <f>O153+P153+Q153</f>
        <v>0</v>
      </c>
      <c r="O153" s="71"/>
      <c r="P153" s="71">
        <v>0</v>
      </c>
      <c r="Q153" s="71"/>
      <c r="R153" s="219"/>
      <c r="S153" s="266">
        <f>N153/C153</f>
        <v>0</v>
      </c>
      <c r="T153" s="206"/>
      <c r="U153" s="206"/>
    </row>
    <row r="154" spans="1:21" ht="12.75" customHeight="1">
      <c r="A154" s="270" t="s">
        <v>309</v>
      </c>
      <c r="B154" s="482" t="s">
        <v>29</v>
      </c>
      <c r="C154" s="491">
        <f>C155+C156+C157</f>
        <v>150</v>
      </c>
      <c r="D154" s="84"/>
      <c r="E154" s="413"/>
      <c r="F154" s="492">
        <f>F155+F156+F157</f>
        <v>150</v>
      </c>
      <c r="G154" s="43"/>
      <c r="H154" s="58">
        <f>H155+H156+H157</f>
        <v>120</v>
      </c>
      <c r="I154" s="71"/>
      <c r="J154" s="71">
        <v>0</v>
      </c>
      <c r="K154" s="125">
        <f>K155+K156+K157</f>
        <v>120</v>
      </c>
      <c r="L154" s="110"/>
      <c r="M154" s="255">
        <f t="shared" si="27"/>
        <v>0.8</v>
      </c>
      <c r="N154" s="58">
        <f>N155+N156+N157</f>
        <v>0</v>
      </c>
      <c r="O154" s="71"/>
      <c r="P154" s="110"/>
      <c r="Q154" s="125">
        <f>Q155+Q156+Q157</f>
        <v>0</v>
      </c>
      <c r="R154" s="219"/>
      <c r="S154" s="255">
        <f t="shared" si="28"/>
        <v>0</v>
      </c>
      <c r="T154" s="206"/>
      <c r="U154" s="206"/>
    </row>
    <row r="155" spans="1:21" ht="36.75" customHeight="1">
      <c r="A155" s="405" t="s">
        <v>47</v>
      </c>
      <c r="B155" s="323" t="s">
        <v>211</v>
      </c>
      <c r="C155" s="271">
        <f>F155</f>
        <v>120</v>
      </c>
      <c r="D155" s="82"/>
      <c r="E155" s="413"/>
      <c r="F155" s="82">
        <v>120</v>
      </c>
      <c r="G155" s="79"/>
      <c r="H155" s="63">
        <f>I155+J156+K155</f>
        <v>120</v>
      </c>
      <c r="I155" s="71"/>
      <c r="J155" s="110"/>
      <c r="K155" s="71">
        <v>120</v>
      </c>
      <c r="L155" s="110"/>
      <c r="M155" s="266">
        <f t="shared" si="27"/>
        <v>1</v>
      </c>
      <c r="N155" s="63">
        <f>O155+P155+Q155</f>
        <v>0</v>
      </c>
      <c r="O155" s="71"/>
      <c r="P155" s="71"/>
      <c r="Q155" s="71">
        <v>0</v>
      </c>
      <c r="R155" s="219"/>
      <c r="S155" s="266">
        <f t="shared" si="28"/>
        <v>0</v>
      </c>
      <c r="T155" s="206"/>
      <c r="U155" s="206"/>
    </row>
    <row r="156" spans="1:21" ht="48.75" customHeight="1">
      <c r="A156" s="42" t="s">
        <v>26</v>
      </c>
      <c r="B156" s="118" t="s">
        <v>212</v>
      </c>
      <c r="C156" s="83">
        <f>F156</f>
        <v>10</v>
      </c>
      <c r="D156" s="84"/>
      <c r="E156" s="437"/>
      <c r="F156" s="84">
        <v>10</v>
      </c>
      <c r="G156" s="43"/>
      <c r="H156" s="63">
        <f>I156+J157+K156</f>
        <v>0</v>
      </c>
      <c r="I156" s="71"/>
      <c r="J156" s="71"/>
      <c r="K156" s="71">
        <v>0</v>
      </c>
      <c r="L156" s="110"/>
      <c r="M156" s="266">
        <f t="shared" si="27"/>
        <v>0</v>
      </c>
      <c r="N156" s="63">
        <f>O156+P156+Q156</f>
        <v>0</v>
      </c>
      <c r="O156" s="71"/>
      <c r="P156" s="71"/>
      <c r="Q156" s="71">
        <v>0</v>
      </c>
      <c r="R156" s="219"/>
      <c r="S156" s="266">
        <f t="shared" si="28"/>
        <v>0</v>
      </c>
      <c r="T156" s="206"/>
      <c r="U156" s="206"/>
    </row>
    <row r="157" spans="1:21" ht="38.25" customHeight="1" thickBot="1">
      <c r="A157" s="406" t="s">
        <v>45</v>
      </c>
      <c r="B157" s="324" t="s">
        <v>213</v>
      </c>
      <c r="C157" s="360">
        <f>F157</f>
        <v>20</v>
      </c>
      <c r="D157" s="283"/>
      <c r="E157" s="564"/>
      <c r="F157" s="283">
        <v>20</v>
      </c>
      <c r="G157" s="122"/>
      <c r="H157" s="526">
        <f>K157</f>
        <v>0</v>
      </c>
      <c r="I157" s="523"/>
      <c r="J157" s="523"/>
      <c r="K157" s="523">
        <v>0</v>
      </c>
      <c r="L157" s="524"/>
      <c r="M157" s="525">
        <f t="shared" si="27"/>
        <v>0</v>
      </c>
      <c r="N157" s="526">
        <f>O157+P157+Q157</f>
        <v>0</v>
      </c>
      <c r="O157" s="523"/>
      <c r="P157" s="523"/>
      <c r="Q157" s="523">
        <v>0</v>
      </c>
      <c r="R157" s="545"/>
      <c r="S157" s="525">
        <f t="shared" si="28"/>
        <v>0</v>
      </c>
      <c r="T157" s="206"/>
      <c r="U157" s="206"/>
    </row>
    <row r="158" spans="1:21" ht="65.25" customHeight="1" thickBot="1">
      <c r="A158" s="47">
        <v>16</v>
      </c>
      <c r="B158" s="458" t="s">
        <v>266</v>
      </c>
      <c r="C158" s="156">
        <f>C159+C162</f>
        <v>16496.604</v>
      </c>
      <c r="D158" s="73">
        <f>D159+D162</f>
        <v>3347.037</v>
      </c>
      <c r="E158" s="73">
        <f>E159+E162</f>
        <v>7193.767</v>
      </c>
      <c r="F158" s="73">
        <f>F159+F162</f>
        <v>5955.8</v>
      </c>
      <c r="G158" s="39"/>
      <c r="H158" s="156">
        <f>H159+H162</f>
        <v>3741.7780000000002</v>
      </c>
      <c r="I158" s="73">
        <f>I159+I162</f>
        <v>375.587</v>
      </c>
      <c r="J158" s="73">
        <f>J159+J162</f>
        <v>515.511</v>
      </c>
      <c r="K158" s="73">
        <f>K159+K162</f>
        <v>2850.68</v>
      </c>
      <c r="L158" s="72"/>
      <c r="M158" s="249">
        <f>H158/C158</f>
        <v>0.2268211081505018</v>
      </c>
      <c r="N158" s="156">
        <f>N159+N162</f>
        <v>3741.7780000000002</v>
      </c>
      <c r="O158" s="73">
        <f>O159+O162</f>
        <v>375.587</v>
      </c>
      <c r="P158" s="73">
        <f>P159+P162</f>
        <v>515.511</v>
      </c>
      <c r="Q158" s="73">
        <f>Q159+Q162</f>
        <v>2850.68</v>
      </c>
      <c r="R158" s="72"/>
      <c r="S158" s="250">
        <f>N158/C158</f>
        <v>0.2268211081505018</v>
      </c>
      <c r="T158" s="206"/>
      <c r="U158" s="206"/>
    </row>
    <row r="159" spans="1:21" ht="63.75" customHeight="1">
      <c r="A159" s="581" t="s">
        <v>4</v>
      </c>
      <c r="B159" s="459" t="s">
        <v>69</v>
      </c>
      <c r="C159" s="172">
        <f>C160</f>
        <v>9923.02</v>
      </c>
      <c r="D159" s="173">
        <f>D160</f>
        <v>3347.037</v>
      </c>
      <c r="E159" s="173">
        <f>E160</f>
        <v>3073.183</v>
      </c>
      <c r="F159" s="173">
        <f>F160</f>
        <v>3502.8</v>
      </c>
      <c r="G159" s="70"/>
      <c r="H159" s="172">
        <f>H160</f>
        <v>1288.778</v>
      </c>
      <c r="I159" s="173">
        <f>I160</f>
        <v>375.587</v>
      </c>
      <c r="J159" s="173">
        <f>J160</f>
        <v>515.511</v>
      </c>
      <c r="K159" s="173">
        <f>K160</f>
        <v>397.68</v>
      </c>
      <c r="L159" s="245"/>
      <c r="M159" s="254">
        <f>H159/C159</f>
        <v>0.12987759774745994</v>
      </c>
      <c r="N159" s="67">
        <f>N160</f>
        <v>1288.778</v>
      </c>
      <c r="O159" s="68">
        <f>O160</f>
        <v>375.587</v>
      </c>
      <c r="P159" s="68">
        <f>P160</f>
        <v>515.511</v>
      </c>
      <c r="Q159" s="68">
        <f>Q160</f>
        <v>397.68</v>
      </c>
      <c r="R159" s="218"/>
      <c r="S159" s="254">
        <f>N159/C159</f>
        <v>0.12987759774745994</v>
      </c>
      <c r="T159" s="206"/>
      <c r="U159" s="206"/>
    </row>
    <row r="160" spans="1:21" ht="51" customHeight="1">
      <c r="A160" s="586" t="s">
        <v>47</v>
      </c>
      <c r="B160" s="347" t="s">
        <v>97</v>
      </c>
      <c r="C160" s="174">
        <f>D160+E160+F160</f>
        <v>9923.02</v>
      </c>
      <c r="D160" s="169">
        <v>3347.037</v>
      </c>
      <c r="E160" s="169">
        <v>3073.183</v>
      </c>
      <c r="F160" s="169">
        <v>3502.8</v>
      </c>
      <c r="G160" s="53"/>
      <c r="H160" s="69">
        <f>I160+J161+K160+L160</f>
        <v>1288.778</v>
      </c>
      <c r="I160" s="71">
        <v>375.587</v>
      </c>
      <c r="J160" s="138">
        <f>J161</f>
        <v>515.511</v>
      </c>
      <c r="K160" s="71">
        <v>397.68</v>
      </c>
      <c r="L160" s="110"/>
      <c r="M160" s="265">
        <f>H160/C160</f>
        <v>0.12987759774745994</v>
      </c>
      <c r="N160" s="69">
        <f>O160+P160+Q160+R160</f>
        <v>1288.778</v>
      </c>
      <c r="O160" s="71">
        <v>375.587</v>
      </c>
      <c r="P160" s="71">
        <v>515.511</v>
      </c>
      <c r="Q160" s="71">
        <v>397.68</v>
      </c>
      <c r="R160" s="219"/>
      <c r="S160" s="265">
        <f>N160/C160</f>
        <v>0.12987759774745994</v>
      </c>
      <c r="T160" s="206"/>
      <c r="U160" s="206"/>
    </row>
    <row r="161" spans="1:21" ht="25.5" customHeight="1">
      <c r="A161" s="587"/>
      <c r="B161" s="348" t="s">
        <v>185</v>
      </c>
      <c r="C161" s="174">
        <f>D161+E162+F161</f>
        <v>4496.171</v>
      </c>
      <c r="D161" s="169">
        <v>375.587</v>
      </c>
      <c r="E161" s="169">
        <v>515.511</v>
      </c>
      <c r="F161" s="169">
        <v>0</v>
      </c>
      <c r="G161" s="53"/>
      <c r="H161" s="174">
        <f>I161+J162+K161</f>
        <v>375.587</v>
      </c>
      <c r="I161" s="169">
        <v>375.587</v>
      </c>
      <c r="J161" s="71">
        <v>515.511</v>
      </c>
      <c r="K161" s="71">
        <v>0</v>
      </c>
      <c r="L161" s="110"/>
      <c r="M161" s="265"/>
      <c r="N161" s="174">
        <f>O161+P161+Q161</f>
        <v>891.098</v>
      </c>
      <c r="O161" s="169">
        <v>375.587</v>
      </c>
      <c r="P161" s="169">
        <v>515.511</v>
      </c>
      <c r="Q161" s="71">
        <v>0</v>
      </c>
      <c r="R161" s="219"/>
      <c r="S161" s="265"/>
      <c r="T161" s="206"/>
      <c r="U161" s="206"/>
    </row>
    <row r="162" spans="1:21" ht="63.75" customHeight="1">
      <c r="A162" s="66" t="s">
        <v>5</v>
      </c>
      <c r="B162" s="460" t="s">
        <v>261</v>
      </c>
      <c r="C162" s="388">
        <f>C163</f>
        <v>6573.584</v>
      </c>
      <c r="D162" s="386"/>
      <c r="E162" s="477">
        <f>E163</f>
        <v>4120.584</v>
      </c>
      <c r="F162" s="387">
        <f>F163</f>
        <v>2453</v>
      </c>
      <c r="G162" s="139"/>
      <c r="H162" s="388">
        <f>H163</f>
        <v>2453</v>
      </c>
      <c r="I162" s="386"/>
      <c r="J162" s="477">
        <f>J163</f>
        <v>0</v>
      </c>
      <c r="K162" s="387">
        <f>K163</f>
        <v>2453</v>
      </c>
      <c r="L162" s="109"/>
      <c r="M162" s="256">
        <f>H162/C162</f>
        <v>0.37316021214606826</v>
      </c>
      <c r="N162" s="388">
        <f>N163</f>
        <v>2453</v>
      </c>
      <c r="O162" s="386"/>
      <c r="P162" s="477">
        <f>P163</f>
        <v>0</v>
      </c>
      <c r="Q162" s="387">
        <f>Q163</f>
        <v>2453</v>
      </c>
      <c r="R162" s="223"/>
      <c r="S162" s="256">
        <f>N162/C162</f>
        <v>0.37316021214606826</v>
      </c>
      <c r="T162" s="206"/>
      <c r="U162" s="206"/>
    </row>
    <row r="163" spans="1:21" ht="63.75" customHeight="1">
      <c r="A163" s="20" t="s">
        <v>47</v>
      </c>
      <c r="B163" s="389" t="s">
        <v>262</v>
      </c>
      <c r="C163" s="174">
        <f>E163+F163</f>
        <v>6573.584</v>
      </c>
      <c r="D163" s="169"/>
      <c r="E163" s="565">
        <v>4120.584</v>
      </c>
      <c r="F163" s="169">
        <v>2453</v>
      </c>
      <c r="G163" s="53"/>
      <c r="H163" s="174">
        <f>K163</f>
        <v>2453</v>
      </c>
      <c r="I163" s="169"/>
      <c r="J163" s="565">
        <v>0</v>
      </c>
      <c r="K163" s="169">
        <v>2453</v>
      </c>
      <c r="L163" s="110"/>
      <c r="M163" s="266">
        <f>H163/C163</f>
        <v>0.37316021214606826</v>
      </c>
      <c r="N163" s="174">
        <f>Q163</f>
        <v>2453</v>
      </c>
      <c r="O163" s="169"/>
      <c r="P163" s="398">
        <v>0</v>
      </c>
      <c r="Q163" s="169">
        <v>2453</v>
      </c>
      <c r="R163" s="219"/>
      <c r="S163" s="266">
        <f>N163/C163</f>
        <v>0.37316021214606826</v>
      </c>
      <c r="T163" s="206"/>
      <c r="U163" s="206"/>
    </row>
    <row r="164" spans="1:21" ht="49.5" customHeight="1">
      <c r="A164" s="6"/>
      <c r="B164" s="45"/>
      <c r="C164" s="45"/>
      <c r="D164" s="45"/>
      <c r="E164" s="45"/>
      <c r="F164" s="6"/>
      <c r="G164" s="6"/>
      <c r="H164" s="6"/>
      <c r="I164" s="6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</row>
    <row r="165" spans="1:21" ht="26.25" customHeight="1">
      <c r="A165" s="610"/>
      <c r="B165" s="610"/>
      <c r="C165" s="31"/>
      <c r="D165" s="8"/>
      <c r="E165" s="45"/>
      <c r="F165" s="611"/>
      <c r="G165" s="611"/>
      <c r="H165" s="611"/>
      <c r="I165" s="61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</row>
    <row r="166" spans="3:21" ht="27.75" customHeight="1">
      <c r="C166" s="29"/>
      <c r="D166" s="5"/>
      <c r="E166" s="9"/>
      <c r="F166" s="5"/>
      <c r="G166" s="5"/>
      <c r="H166" s="5"/>
      <c r="I166" s="5"/>
      <c r="J166" s="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3:21" ht="36.75" customHeight="1">
      <c r="C167" s="29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3:21" ht="36.75" customHeight="1">
      <c r="C168" s="29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3:21" ht="36.75" customHeight="1">
      <c r="C169" s="29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3:21" ht="36.75" customHeight="1">
      <c r="C170" s="29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3:21" ht="36.75" customHeight="1">
      <c r="C171" s="29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4:21" ht="36.75" customHeight="1">
      <c r="D172" s="4"/>
      <c r="E172" s="5"/>
      <c r="F172" s="4"/>
      <c r="G172" s="4"/>
      <c r="H172" s="4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4:21" ht="36.75" customHeight="1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4:21" ht="36.75" customHeight="1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4:21" ht="36.75" customHeight="1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4:21" ht="36.75" customHeight="1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4:21" ht="36.75" customHeight="1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4:21" ht="36.75" customHeight="1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4:21" ht="36.75" customHeight="1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4:21" ht="36.75" customHeight="1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4:21" ht="36.75" customHeight="1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4:21" ht="36.75" customHeight="1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4:21" ht="36.75" customHeight="1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4:21" ht="36.75" customHeight="1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4:21" ht="63" customHeight="1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4:21" ht="63" customHeight="1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4:21" ht="63" customHeight="1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4:21" ht="63" customHeight="1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4:21" ht="63" customHeight="1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4:21" ht="63" customHeight="1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4:21" ht="63" customHeight="1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4:21" ht="63" customHeight="1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4:21" ht="63" customHeight="1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4:21" ht="59.25" customHeight="1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4:21" ht="44.25" customHeight="1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4:21" ht="42" customHeight="1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4:21" ht="58.5" customHeight="1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4:21" ht="67.5" customHeight="1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4:21" ht="81.75" customHeight="1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4:21" ht="87.75" customHeight="1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4:21" ht="51.75" customHeight="1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4:21" ht="48" customHeight="1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4:21" ht="47.25" customHeight="1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4:21" ht="84.75" customHeight="1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4:21" ht="57" customHeight="1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4:21" ht="35.25" customHeight="1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4:21" ht="47.25" customHeight="1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4:21" ht="56.25" customHeight="1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4:21" ht="24" customHeight="1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4:21" ht="48" customHeight="1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4:21" ht="36.75" customHeight="1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4:21" ht="18.75" customHeight="1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4:21" ht="34.5" customHeight="1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4:21" ht="60.75" customHeight="1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4:21" ht="23.25" customHeight="1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4:21" ht="45" customHeight="1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4:21" ht="35.25" customHeight="1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4:21" ht="35.25" customHeight="1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4:21" ht="33" customHeight="1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4:21" ht="72.75" customHeight="1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4:21" ht="14.25" customHeight="1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5:10" ht="36.75" customHeight="1">
      <c r="E222" s="4"/>
      <c r="J222" s="4"/>
    </row>
    <row r="223" ht="36" customHeight="1"/>
    <row r="224" ht="22.5" customHeight="1"/>
    <row r="225" ht="13.5" customHeight="1"/>
    <row r="226" ht="24.75" customHeight="1"/>
    <row r="227" ht="36.75" customHeight="1"/>
    <row r="228" ht="11.25" customHeight="1"/>
    <row r="229" ht="35.25" customHeight="1"/>
    <row r="230" ht="34.5" customHeight="1"/>
    <row r="232" ht="22.5" customHeight="1"/>
    <row r="234" ht="12.75" customHeight="1"/>
    <row r="235" ht="24" customHeight="1"/>
    <row r="236" ht="36.75" customHeight="1"/>
    <row r="237" ht="23.25" customHeight="1"/>
    <row r="240" ht="34.5" customHeight="1"/>
    <row r="241" ht="24" customHeight="1"/>
    <row r="242" ht="33.75" customHeight="1"/>
    <row r="243" ht="13.5" customHeight="1"/>
    <row r="244" ht="22.5" customHeight="1"/>
    <row r="245" ht="23.25" customHeight="1"/>
    <row r="246" ht="45.75" customHeight="1"/>
    <row r="247" ht="21" customHeight="1"/>
    <row r="248" ht="15" customHeight="1"/>
    <row r="249" ht="12.75" customHeight="1"/>
    <row r="250" ht="12" customHeight="1"/>
    <row r="251" ht="12" customHeight="1"/>
    <row r="252" ht="13.5" customHeight="1"/>
    <row r="253" ht="13.5" customHeight="1"/>
    <row r="254" ht="12.75" customHeight="1"/>
    <row r="255" ht="12.75" customHeight="1"/>
    <row r="256" ht="12" customHeight="1"/>
    <row r="257" ht="12.75" customHeight="1"/>
    <row r="258" ht="13.5" customHeight="1"/>
    <row r="259" ht="12" customHeight="1"/>
    <row r="260" ht="21.75" customHeight="1"/>
    <row r="261" ht="13.5" customHeight="1"/>
    <row r="262" ht="21.75" customHeight="1"/>
    <row r="263" ht="11.25" customHeight="1"/>
    <row r="264" ht="11.25" customHeight="1"/>
    <row r="265" ht="11.25" customHeight="1"/>
    <row r="266" ht="21" customHeight="1"/>
    <row r="267" ht="22.5" customHeight="1"/>
    <row r="268" ht="22.5" customHeight="1"/>
    <row r="269" ht="13.5" customHeight="1"/>
    <row r="270" ht="23.25" customHeight="1"/>
    <row r="271" ht="22.5" customHeight="1"/>
    <row r="272" ht="12" customHeight="1"/>
    <row r="273" ht="12" customHeight="1"/>
    <row r="274" ht="12.75" customHeight="1"/>
    <row r="276" ht="12" customHeight="1"/>
    <row r="277" ht="13.5" customHeight="1"/>
    <row r="278" ht="11.25" customHeight="1"/>
    <row r="279" ht="13.5" customHeight="1"/>
    <row r="280" ht="9.75" customHeight="1"/>
    <row r="281" ht="21.75" customHeight="1"/>
    <row r="282" ht="21.75" customHeight="1"/>
    <row r="283" ht="21" customHeight="1"/>
    <row r="284" ht="21" customHeight="1"/>
    <row r="285" ht="20.25" customHeight="1"/>
    <row r="286" ht="16.5" customHeight="1"/>
    <row r="287" ht="36" customHeight="1"/>
    <row r="288" ht="22.5" customHeight="1"/>
    <row r="289" ht="25.5" customHeight="1"/>
    <row r="290" ht="37.5" customHeight="1"/>
    <row r="291" ht="38.25" customHeight="1"/>
    <row r="292" ht="15" customHeight="1"/>
    <row r="293" ht="23.25" customHeight="1"/>
    <row r="294" ht="61.5" customHeight="1"/>
    <row r="295" ht="38.25" customHeight="1"/>
    <row r="296" ht="51" customHeight="1"/>
    <row r="297" ht="14.25" customHeight="1"/>
    <row r="298" ht="15" customHeight="1"/>
    <row r="299" ht="25.5" customHeight="1"/>
    <row r="300" ht="33" customHeight="1"/>
    <row r="301" ht="32.25" customHeight="1"/>
    <row r="302" ht="24.75" customHeight="1"/>
    <row r="303" ht="21" customHeight="1"/>
    <row r="304" ht="15" customHeight="1"/>
    <row r="305" ht="62.25" customHeight="1"/>
    <row r="306" ht="15.75" customHeight="1"/>
    <row r="307" ht="75" customHeight="1"/>
    <row r="308" ht="14.25" customHeight="1"/>
    <row r="309" ht="63.75" customHeight="1"/>
    <row r="310" ht="14.25" customHeight="1"/>
    <row r="311" ht="50.25" customHeight="1"/>
    <row r="312" ht="12.75" customHeight="1"/>
    <row r="313" ht="12" customHeight="1"/>
    <row r="314" ht="34.5" customHeight="1"/>
    <row r="315" ht="21.75" customHeight="1"/>
    <row r="316" ht="22.5" customHeight="1"/>
    <row r="317" ht="13.5" customHeight="1"/>
    <row r="318" ht="13.5" customHeight="1"/>
    <row r="319" ht="36.75" customHeight="1"/>
    <row r="320" ht="16.5" customHeight="1"/>
    <row r="321" ht="22.5" customHeight="1"/>
    <row r="322" ht="35.25" customHeight="1"/>
    <row r="323" ht="35.25" customHeight="1"/>
    <row r="324" ht="27" customHeight="1"/>
    <row r="325" ht="29.25" customHeight="1"/>
    <row r="326" ht="37.5" customHeight="1"/>
    <row r="327" ht="39.75" customHeight="1"/>
    <row r="328" ht="24" customHeight="1"/>
    <row r="329" ht="39" customHeight="1"/>
    <row r="330" ht="126" customHeight="1"/>
    <row r="331" ht="54.75" customHeight="1"/>
    <row r="332" ht="99.75" customHeight="1"/>
    <row r="333" ht="50.25" customHeight="1"/>
    <row r="334" ht="37.5" customHeight="1"/>
    <row r="335" ht="38.25" customHeight="1"/>
    <row r="336" ht="26.25" customHeight="1"/>
    <row r="337" ht="38.25" customHeight="1"/>
    <row r="338" ht="26.25" customHeight="1"/>
    <row r="339" ht="27.75" customHeight="1"/>
    <row r="340" ht="26.25" customHeight="1"/>
    <row r="341" ht="43.5" customHeight="1"/>
    <row r="342" ht="25.5" customHeight="1"/>
    <row r="343" ht="25.5" customHeight="1"/>
    <row r="344" ht="17.25" customHeight="1"/>
    <row r="345" ht="48.75" customHeight="1"/>
    <row r="346" ht="28.5" customHeight="1"/>
    <row r="347" ht="1.5" customHeight="1" hidden="1"/>
    <row r="348" ht="45" customHeight="1"/>
    <row r="349" ht="3" customHeight="1" hidden="1"/>
    <row r="350" ht="49.5" customHeight="1"/>
  </sheetData>
  <sheetProtection/>
  <mergeCells count="28">
    <mergeCell ref="A130:A131"/>
    <mergeCell ref="A137:A138"/>
    <mergeCell ref="A117:A118"/>
    <mergeCell ref="A119:A120"/>
    <mergeCell ref="A121:A122"/>
    <mergeCell ref="A123:A124"/>
    <mergeCell ref="H5:H6"/>
    <mergeCell ref="A165:B165"/>
    <mergeCell ref="F165:I165"/>
    <mergeCell ref="A160:A161"/>
    <mergeCell ref="A125:A126"/>
    <mergeCell ref="A127:A128"/>
    <mergeCell ref="A1:S1"/>
    <mergeCell ref="A2:S2"/>
    <mergeCell ref="A3:S3"/>
    <mergeCell ref="A4:A6"/>
    <mergeCell ref="B4:B6"/>
    <mergeCell ref="A112:A113"/>
    <mergeCell ref="C4:G4"/>
    <mergeCell ref="H4:M4"/>
    <mergeCell ref="N4:S4"/>
    <mergeCell ref="C5:C6"/>
    <mergeCell ref="D5:G5"/>
    <mergeCell ref="I5:L5"/>
    <mergeCell ref="M5:M6"/>
    <mergeCell ref="N5:N6"/>
    <mergeCell ref="O5:R5"/>
    <mergeCell ref="S5:S6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2016-08-04T08:51:46Z</cp:lastPrinted>
  <dcterms:created xsi:type="dcterms:W3CDTF">2008-07-16T10:24:23Z</dcterms:created>
  <dcterms:modified xsi:type="dcterms:W3CDTF">2016-08-05T07:25:06Z</dcterms:modified>
  <cp:category/>
  <cp:version/>
  <cp:contentType/>
  <cp:contentStatus/>
</cp:coreProperties>
</file>